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sk5026098\Desktop\Tabeller tilleggsinnstiling\"/>
    </mc:Choice>
  </mc:AlternateContent>
  <xr:revisionPtr revIDLastSave="0" documentId="10_ncr:100000_{267E30C2-A72E-40D5-90F8-298AA621793C}" xr6:coauthVersionLast="31" xr6:coauthVersionMax="31" xr10:uidLastSave="{00000000-0000-0000-0000-000000000000}"/>
  <bookViews>
    <workbookView xWindow="0" yWindow="0" windowWidth="27492" windowHeight="11496" tabRatio="833" xr2:uid="{00000000-000D-0000-FFFF-FFFF00000000}"/>
  </bookViews>
  <sheets>
    <sheet name="Rådmannens forslag 2019-2022" sheetId="2" r:id="rId1"/>
    <sheet name="Ikke innarbeidet" sheetId="20" state="hidden" r:id="rId2"/>
  </sheets>
  <definedNames>
    <definedName name="_xlnm._FilterDatabase" localSheetId="0" hidden="1">'Rådmannens forslag 2019-2022'!$E$8:$O$34</definedName>
    <definedName name="_xlnm.Print_Area" localSheetId="1">'Ikke innarbeidet'!$B$1:$J$37</definedName>
    <definedName name="_xlnm.Print_Area" localSheetId="0">'Rådmannens forslag 2019-2022'!$E$1:$M$194</definedName>
  </definedNames>
  <calcPr calcId="17901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2" i="2" l="1"/>
  <c r="J34" i="2"/>
  <c r="K22" i="2"/>
  <c r="K34" i="2"/>
  <c r="L16" i="2"/>
  <c r="L34" i="2"/>
  <c r="M34" i="2"/>
  <c r="J49" i="2"/>
  <c r="K49" i="2"/>
  <c r="L49" i="2"/>
  <c r="M49" i="2"/>
  <c r="J63" i="2"/>
  <c r="K63" i="2"/>
  <c r="L63" i="2"/>
  <c r="M63" i="2"/>
  <c r="J92" i="2"/>
  <c r="K92" i="2"/>
  <c r="L92" i="2"/>
  <c r="M92" i="2"/>
  <c r="J98" i="2"/>
  <c r="J99" i="2"/>
  <c r="J100" i="2"/>
  <c r="K100" i="2"/>
  <c r="L100" i="2"/>
  <c r="M100" i="2"/>
  <c r="J109" i="2"/>
  <c r="J117" i="2"/>
  <c r="J122" i="2"/>
  <c r="K109" i="2"/>
  <c r="K117" i="2"/>
  <c r="K122" i="2"/>
  <c r="L109" i="2"/>
  <c r="L117" i="2"/>
  <c r="L122" i="2"/>
  <c r="M109" i="2"/>
  <c r="M117" i="2"/>
  <c r="M122" i="2"/>
  <c r="J153" i="2"/>
  <c r="K153" i="2"/>
  <c r="L153" i="2"/>
  <c r="M153" i="2"/>
  <c r="J162" i="2"/>
  <c r="K162" i="2"/>
  <c r="L162" i="2"/>
  <c r="M162" i="2"/>
  <c r="M2" i="2"/>
  <c r="M164" i="2"/>
  <c r="M182" i="2"/>
  <c r="L2" i="2"/>
  <c r="L164" i="2"/>
  <c r="L182" i="2"/>
  <c r="K2" i="2"/>
  <c r="K164" i="2"/>
  <c r="K170" i="2"/>
  <c r="K182" i="2"/>
  <c r="J2" i="2"/>
  <c r="J164" i="2"/>
  <c r="J182" i="2"/>
  <c r="K183" i="2"/>
  <c r="K184" i="2"/>
  <c r="L183" i="2"/>
  <c r="L184" i="2"/>
  <c r="M183" i="2"/>
  <c r="M184" i="2"/>
  <c r="J183" i="2"/>
  <c r="J184" i="2"/>
  <c r="J196" i="2"/>
  <c r="K196" i="2"/>
  <c r="L196" i="2"/>
  <c r="M196" i="2"/>
  <c r="O92" i="2"/>
  <c r="I41" i="2"/>
  <c r="I39" i="2"/>
  <c r="I85" i="2"/>
  <c r="I99" i="2"/>
  <c r="O153" i="2"/>
  <c r="G37" i="20"/>
  <c r="H37" i="20"/>
  <c r="I37" i="20"/>
  <c r="J37" i="20"/>
  <c r="O109" i="2"/>
  <c r="O117" i="2"/>
  <c r="O34" i="2"/>
  <c r="O63" i="2"/>
  <c r="O100" i="2"/>
  <c r="O49" i="2"/>
  <c r="O162" i="2"/>
  <c r="O122" i="2"/>
  <c r="H2" i="2"/>
  <c r="M185" i="2"/>
  <c r="J185" i="2"/>
  <c r="K185" i="2"/>
  <c r="L18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Hilde Vikan</author>
  </authors>
  <commentList>
    <comment ref="G29" authorId="0" shapeId="0" xr:uid="{71BCAA5E-6168-4508-885E-CCDD9C0388F7}">
      <text>
        <r>
          <rPr>
            <b/>
            <sz val="9"/>
            <color indexed="81"/>
            <rFont val="Tahoma"/>
            <family val="2"/>
          </rPr>
          <t>Hilde Vikan:</t>
        </r>
        <r>
          <rPr>
            <sz val="9"/>
            <color indexed="81"/>
            <rFont val="Tahoma"/>
            <family val="2"/>
          </rPr>
          <t xml:space="preserve">
må ha mer presist navn</t>
        </r>
      </text>
    </comment>
  </commentList>
</comments>
</file>

<file path=xl/sharedStrings.xml><?xml version="1.0" encoding="utf-8"?>
<sst xmlns="http://schemas.openxmlformats.org/spreadsheetml/2006/main" count="437" uniqueCount="312">
  <si>
    <t>Idrettsbygg</t>
  </si>
  <si>
    <t>Park og vei</t>
  </si>
  <si>
    <t>Sum kirkelig fellesråd</t>
  </si>
  <si>
    <t>2019-2022</t>
  </si>
  <si>
    <t>Kommentar</t>
  </si>
  <si>
    <t>Ramme</t>
  </si>
  <si>
    <t>Velferdsteknologi</t>
  </si>
  <si>
    <t>Lundsvågen- Langøy- tiltak må vurderes</t>
  </si>
  <si>
    <t xml:space="preserve">Helsesøstre- større kontorlokaer- legekontor aktig? </t>
  </si>
  <si>
    <t>Folkebadet</t>
  </si>
  <si>
    <t>Lassaidrettspark- fotball, cricett og rugby</t>
  </si>
  <si>
    <t>Stupetårn</t>
  </si>
  <si>
    <t>Nye Tou, 2. byggetrinn (ferdig 2019)</t>
  </si>
  <si>
    <t>Administrasjonsbygg, utbedring</t>
  </si>
  <si>
    <t>-</t>
  </si>
  <si>
    <t>Kvernevik og Sunde bydelshus</t>
  </si>
  <si>
    <t xml:space="preserve">Smartteknologi </t>
  </si>
  <si>
    <t>Egenkapitalinnskudd KLP</t>
  </si>
  <si>
    <t>Kjøp og utvikling av prosjekter</t>
  </si>
  <si>
    <t>Sum diverse bygg</t>
  </si>
  <si>
    <t>Tastaveden skole, rehabilitering (ferdig 2022)</t>
  </si>
  <si>
    <t>Gautesete skole, rehabilitering og ombygging  (ferdig i 2019)</t>
  </si>
  <si>
    <t>Skoler, inventar og utstyr</t>
  </si>
  <si>
    <t>Skoler, løpende rehabilitering</t>
  </si>
  <si>
    <t xml:space="preserve">Sum skolebygg </t>
  </si>
  <si>
    <t xml:space="preserve">Barnehager, løpende rehabilitering </t>
  </si>
  <si>
    <t>Barnehager, inventar og utstyr</t>
  </si>
  <si>
    <t>Sum barnehagebygg</t>
  </si>
  <si>
    <t xml:space="preserve">Institusjoner og bofellesskap, løpende rehabilitering  </t>
  </si>
  <si>
    <t>Nye signalanlegg ved sykehjemmene</t>
  </si>
  <si>
    <t>Sum sykehjem, bofellesskap og bolig</t>
  </si>
  <si>
    <t>Stavanger idrettshall, garderober / fasade (ferdig 2019)</t>
  </si>
  <si>
    <t>Byomforming</t>
  </si>
  <si>
    <t>Sum vannverket</t>
  </si>
  <si>
    <t>Sum avløp</t>
  </si>
  <si>
    <t>Nedgravde containere</t>
  </si>
  <si>
    <t>Sum renovasjon</t>
  </si>
  <si>
    <t>Asfaltering</t>
  </si>
  <si>
    <t>Fortau, kantstein og sluk, rehabilitering</t>
  </si>
  <si>
    <t xml:space="preserve">Nye veianlegg </t>
  </si>
  <si>
    <t xml:space="preserve">Gatelys </t>
  </si>
  <si>
    <t>Sykkelveinettet, sykkelparkering og servicefunksjoner</t>
  </si>
  <si>
    <t xml:space="preserve">Sykkelstrategi </t>
  </si>
  <si>
    <t>Trafikksikkerhet</t>
  </si>
  <si>
    <t>Miljø og gatetun</t>
  </si>
  <si>
    <t>Sentrum</t>
  </si>
  <si>
    <t>Kreative lekeplasser</t>
  </si>
  <si>
    <t xml:space="preserve">Prosjekt friområde </t>
  </si>
  <si>
    <t xml:space="preserve">Parkanlegg/friområder, rehabilitering </t>
  </si>
  <si>
    <t xml:space="preserve">Idrettsanlegg, rehabilitering </t>
  </si>
  <si>
    <t>Lunde skole, oppgradering av skolegård</t>
  </si>
  <si>
    <t xml:space="preserve">Sum park og vei </t>
  </si>
  <si>
    <t xml:space="preserve">Kirkeparker og gravlunder, oppgradering </t>
  </si>
  <si>
    <t>Hundvåg kirke, rehabilitering (ferdig i 2020)</t>
  </si>
  <si>
    <t>Sum brutto investeringer, bykassen</t>
  </si>
  <si>
    <t>Overføring fra driften</t>
  </si>
  <si>
    <t>Momsrefusjon investeringer</t>
  </si>
  <si>
    <t>Lyse Energi AS, avdrag ansvarlig lån</t>
  </si>
  <si>
    <t>Salgsinntekter</t>
  </si>
  <si>
    <t>Salg av selveide boliger i bofellesskap for personer med utviklingshemming</t>
  </si>
  <si>
    <t>Tilskudd fra Enova, energitiltak kommunale bygg trinn 1-3</t>
  </si>
  <si>
    <t>Spillemidler garderobeanlegg og klubbhus på Midjord</t>
  </si>
  <si>
    <t xml:space="preserve">Spillemidler, Hetlandshallen dobbelhall </t>
  </si>
  <si>
    <t>Mottatte avdrag på konserninterne utlån</t>
  </si>
  <si>
    <t>Husbanktilskudd Oddahagen</t>
  </si>
  <si>
    <t>Husbanktilskudd Kari Trestakkv. 3</t>
  </si>
  <si>
    <t>Sum finansiering av investeringer</t>
  </si>
  <si>
    <t>Udekket</t>
  </si>
  <si>
    <t>Ferdig</t>
  </si>
  <si>
    <t>Skolebygg</t>
  </si>
  <si>
    <t>Barnehagebygg</t>
  </si>
  <si>
    <t>Vannverket</t>
  </si>
  <si>
    <t>Renovasjon</t>
  </si>
  <si>
    <t>Finansiering av investeringer</t>
  </si>
  <si>
    <t>Investeringer 2019-2022</t>
  </si>
  <si>
    <t>Sykkelparkering ved sykehjemene</t>
  </si>
  <si>
    <t>Nytt</t>
  </si>
  <si>
    <t>Diverse bygg, anlegg og felles investeringer</t>
  </si>
  <si>
    <t>Pilot på Stokka. HV ønsker en løsning der syklene står tørt og sikkert. Det er mulig at prosjektet også vil medføre utbedring av garderobeforholdene (tørkeskap til vått tøy, mm) på noen sykehjem. SE leder prosjektet nå , men hvem bør? Kostnad?</t>
  </si>
  <si>
    <t>2023</t>
  </si>
  <si>
    <t>Avløpsverket</t>
  </si>
  <si>
    <t>2024</t>
  </si>
  <si>
    <t>Erstattning av dagenslokaler- dagtilbud- Dagsenter og avlastning- arbeidsgården</t>
  </si>
  <si>
    <t xml:space="preserve">Ny barnehage, 90 plasser Nedre dalgate </t>
  </si>
  <si>
    <t>2019</t>
  </si>
  <si>
    <t>2021</t>
  </si>
  <si>
    <t>2022</t>
  </si>
  <si>
    <t>2020</t>
  </si>
  <si>
    <t>Nye Tou , 3. byggetrinn (ferdig 2020)</t>
  </si>
  <si>
    <t>IT-systemmer, Back up-site Rjukan</t>
  </si>
  <si>
    <t>Diverse bygg - Fjerne oljetanker</t>
  </si>
  <si>
    <t>Blant annet Blidensol sykehjem</t>
  </si>
  <si>
    <t>Oppgradering av SD-servere</t>
  </si>
  <si>
    <t>Avventer forklaring</t>
  </si>
  <si>
    <t xml:space="preserve">Auglend skole - Nytt ventilasjonsbyggog vent.anlegg  </t>
  </si>
  <si>
    <t>Pilot - Solvarmeanlegg  (sykehjem)</t>
  </si>
  <si>
    <t>Ullandhaug skole ,  fasaderehabilitering</t>
  </si>
  <si>
    <t>Stokka sykehjem - Garasje for buss</t>
  </si>
  <si>
    <t>4 sykehjem -  Fasaderehabilitering og ny heis</t>
  </si>
  <si>
    <t>Sykehjem - Nytt teleslynge-/IR anlegg</t>
  </si>
  <si>
    <t xml:space="preserve">Kongsgata 47-49 - Innvendig rehab, samt ny heis </t>
  </si>
  <si>
    <t>Solenergi</t>
  </si>
  <si>
    <t>Bergåstjern sykehjem - ventilasjonsanlegg gammel del (ENØK)</t>
  </si>
  <si>
    <t>Energikonventering</t>
  </si>
  <si>
    <t>Sak behandles i bystyret i august</t>
  </si>
  <si>
    <t>Sum idrettsbygg</t>
  </si>
  <si>
    <t>Strategisk tekst utarbeids sammen med HØP. Finansiering gjennom Digitaliseringsfondet vurderes</t>
  </si>
  <si>
    <t>Anne Kjersti og Ellen, dere må konkretisere dette. Hva er behovet og hvilken konkret løsning foreslår dere? Leie? Bygge? Utvide eksisterende?</t>
  </si>
  <si>
    <t>Ikke mulig å pusse opp badene slik det er nå. Små rehabiliteringer i påvente av helhetlig øsning for Blidensol. Stort areal som kan være aktuell til fremtidig utvidelse.</t>
  </si>
  <si>
    <t>Tjensvolltorget, rehabilitering</t>
  </si>
  <si>
    <t xml:space="preserve">Led lys, gatelys </t>
  </si>
  <si>
    <t>Park i Lervig</t>
  </si>
  <si>
    <t>Fornyelse</t>
  </si>
  <si>
    <t>Forsterkninger</t>
  </si>
  <si>
    <t>Lekkasjereduksjon</t>
  </si>
  <si>
    <t>Vannledninger i utbyggingsområder</t>
  </si>
  <si>
    <t>Fremmedvannsreduksjon og separering</t>
  </si>
  <si>
    <t xml:space="preserve">Byomforming </t>
  </si>
  <si>
    <t>Vannføringsmålere avløp</t>
  </si>
  <si>
    <t>Sak behandles i KMU 15.05. og FSK 24.05- Bergninger av energi effektivisering/gevinst er nødvendig</t>
  </si>
  <si>
    <t>jfr. notat fra IT-sjef</t>
  </si>
  <si>
    <t>Vurderer å ta ut, erstattes med konkrete investeringer?</t>
  </si>
  <si>
    <t>Bør det fortsteter videre i  perioden?</t>
  </si>
  <si>
    <t>Status må sjekkes</t>
  </si>
  <si>
    <t>Bør det prioriteres videre i 2022?</t>
  </si>
  <si>
    <t>Må konkretiseres. Foreløpig ingen tall</t>
  </si>
  <si>
    <t>Jfr. mail fra Olav S.</t>
  </si>
  <si>
    <t>kostnadsøkning, meldt i kmu sak 77/18</t>
  </si>
  <si>
    <t>Sunde skole har sterke behov for rehabilitering. Kvernevik og Sunde bør ses i sammenheng. Notat skrives av SE, staben og strategi sammen</t>
  </si>
  <si>
    <t>Avventer avklaring, SE og stab går på befaring. Ingen tall foreløpig</t>
  </si>
  <si>
    <t>Kan tidligst stå ferdig i 2023</t>
  </si>
  <si>
    <t>Midlertidig løsning jfr. skisserte planer fra SE, med modullbygg som forbedrer forhold for ansatte vurderes sterkt i 2018</t>
  </si>
  <si>
    <t>Strategisk prosjketgruppe etableres i 2018..</t>
  </si>
  <si>
    <t>jfr samtale med helsesjefen</t>
  </si>
  <si>
    <t>Hvilke sykehjem gjelder dette? Olav har asvaret for disse. Må få tilbakemelding på hva som skal gjøres og hvilke sykehjem det gjelder</t>
  </si>
  <si>
    <t>Jfr. 1. tertial 2018- smart bofelleskap med masse velferdsteknologi osv. SE må kostnadsberegne, husk å ta med kostnader knyttet til teknologi. Trenger også å vite hvor mye vi får i byggetilskudd</t>
  </si>
  <si>
    <t>Omsorgsbygg 2030, mulighetstudier og prosjekteringer</t>
  </si>
  <si>
    <t>BBKF gjennomfører</t>
  </si>
  <si>
    <t>2 mill. årlig til planlegging av fremtidens omsorgsboliger</t>
  </si>
  <si>
    <t>Skatehall i Lervig</t>
  </si>
  <si>
    <t>Henger sammen med skole, idrettshall prosjektene i Lervig, jfr. Mulighetsstudie</t>
  </si>
  <si>
    <t>Politisk interesse</t>
  </si>
  <si>
    <t>Sak i KMU i mai</t>
  </si>
  <si>
    <t>Byggeriet på Tou nærmer seg sluttfasen. Behov for å fikse uteområdet, slik at prosjektet ferdigstilles</t>
  </si>
  <si>
    <t>Kan bli energibesparende, gir større styringsmuligheter, lengere levetid..</t>
  </si>
  <si>
    <t>Stor politisk interesse</t>
  </si>
  <si>
    <t>Ny kostnad må beregnes. Vil koste mer å fikse gaten</t>
  </si>
  <si>
    <t>Videreføre i hele perioden?</t>
  </si>
  <si>
    <t>Planer for Nytorget, etter konkurransen</t>
  </si>
  <si>
    <t>Må beregnes</t>
  </si>
  <si>
    <t>HANDLINGS- OG ØKONOMIPLAN 2019-2022                                                                                                                                                                                                                                                                    FORELØPIG UTKAST TIL INVESTERINGSBUDSJETT</t>
  </si>
  <si>
    <t>Tydelig tilbakemelding fra barnehagestaben om størrelse er nødvendig</t>
  </si>
  <si>
    <t>jmf vedtak i sak 57/18 i KMU</t>
  </si>
  <si>
    <t>Avaldsnesgate, miljøgate</t>
  </si>
  <si>
    <t>Må tas samtidig med Lyse sitt fjernvarmeanlegg som skal være ferdig i 2020</t>
  </si>
  <si>
    <t>Kannik skole, uteområde</t>
  </si>
  <si>
    <t>Behov for en omfattende oppgradering utover skolegårdsprosjektet, jmf skolens initiativ og politisk oppfølging. Forprosjekt er utarbeidet og kalkulert til kr 12 mi</t>
  </si>
  <si>
    <t>Rehabilitering bruer/kaier</t>
  </si>
  <si>
    <t>Tilstanden på flere bruer og kaier i kommunen er dårlig. Dette har ført til at noen kaier er stengt og anbefalt revet</t>
  </si>
  <si>
    <t>Miljøgater, gatetun, fortau, kantstein og sluk, rehabilitering</t>
  </si>
  <si>
    <t>Oppgradering i forbindelse med VA-prosjekter</t>
  </si>
  <si>
    <t>b.sak 54/18</t>
  </si>
  <si>
    <t>Øvre Vågen, fortau</t>
  </si>
  <si>
    <t>Oddahagen, fortau</t>
  </si>
  <si>
    <t>Trafikksikkerhetstiltak prioritert i trafikksikkerhetsplanen. Et omfattende prosjekt hvor hager berøres.</t>
  </si>
  <si>
    <t>Trafikksikkerhetstiltak, politisk prioritert, tungtransport gjennom boligområde gir stort behov for fortau på strekningen.</t>
  </si>
  <si>
    <t xml:space="preserve">Avventer tilbakemelding fra SUKF. SUKF skriver:Barnehagen og boligene må bygges ut samtidig og det må derfor avsettes midler i HØP for samme år for begge formålene. </t>
  </si>
  <si>
    <t>Ny kalkyle- sak KmU 12. juni</t>
  </si>
  <si>
    <t>Tilskudd 2,5 i Nye Stavanegr</t>
  </si>
  <si>
    <t>Prosjektet skal teste ut hvor stor andel av tappevannsproduksjonen på sykehjem som har storkjøkken (primært stokka- og slåtthaug sykehjem) som kan erstattes av solenergi. Prosjektet skal se på hvordan en kan lagre og ta vare på energi  både termisk og elektrisk som kan benyttes primært til tappevann, men også andre behov for energi ved overskudd.</t>
  </si>
  <si>
    <t>Det settes av midler til å gjennomføre solenergiprosjekter i alle bygg der en kan utnytte solenergi direkte til eget forbruk primært. Stavanger kommune har forpliktet seg gjennom Ordføreravtalen «Covenant Of Mayors» til å øke fornybarandelen av energiforbruket med 20% innen 2020.</t>
  </si>
  <si>
    <t>Det er oppgraderingsbehov av styresystemer for varme og ventilasjon på mange skolebygg som ble renovert på slutten av 90-tallet. Det foreslås en gradvis utskifting av anleggene. Prosjektet er et viktig skritt i retning for å kunne utnytte muligheter i Smartby-konseptene samt at oppgraderingen er nødvendig pga overskredet leveealder</t>
  </si>
  <si>
    <t>Utskiftning av fordelingstavler og hovedtavle ved Madlavoll skole. Oppgradering av styring til romvarme.</t>
  </si>
  <si>
    <t>Etter nybygget på Bergåstjern ble reist i 2012 står det igjen noen eldre tekniske anlegg i gammel del av sykehjemmet. To ventilasjonsanlegg og eldre kjølemaskin skal byttes ut.</t>
  </si>
  <si>
    <t>Stavanger eiendom skal gjennomføre et prosjekt i Gauteseteområdet der det i dag er idrettsanlegg skole, barmehagebygg mm. Det skal etableres et nærvarmesystem «Energivann» der ulike energikilder kan Kobles til og utnyttes der det er behov. Prosjektet har en bred tilnærming med innbyggerinvolvering og involvering av skolebyggene i kunnskapsoppbygning og utnyttelse og produksjon av lokal fornybar energi.</t>
  </si>
  <si>
    <t>Totalt</t>
  </si>
  <si>
    <t>Ferdig 2021</t>
  </si>
  <si>
    <t>Teknisk rom for ventilasjonsanlegg som er plassert på taket av hovedbygget har relativt store fukt og kondensskader, både på innvendige gipsplater/diffusjonstetting/isolasjon, og på selve bæresystemet, spesielt i takkonstruksjon. På grunn av små avstander mellom tak og vegger til ventilasjonsaggregatene, er det ikke praktisk mulig å kunne utbedre skadene på en god måte. Det anbefales derfor å rive eksisterende teknisk rom og erstatte dette med et nytt litt større påbygg. Kostnader som er avsatt kan dekke nytt teknisk rom, men det må i tillegg avsettes egne midler til utskifting av ventilasjonsanleggene.</t>
  </si>
  <si>
    <t>Generelt vedlikehold av fasade på hovedbygg, utbedring av skader i murpuss og drenering,-  maling av fasade og utskifting av vinduer på deler av bygningsmassen. Ny taktekking på deler av takflater - paviljongbygg (båndtekking).  </t>
  </si>
  <si>
    <t>De fleste sykehjemmene som har eget buss, har garasje, unntatt Stokka sykehjem</t>
  </si>
  <si>
    <t>Teleslynge/ IR anlegg er udatert på de fleste sykehjemmene og  man kan ikke få i reservedeler og de pasienter som har utstyr fra NAV kan ikke koble mot eksisterende anlegget. Derfor skal erstattes med dagens teknologi</t>
  </si>
  <si>
    <t>Mulighetstudie med 2 løsninger pågår- idrettshall er lagt i egen linje under idrett. Her er alternativ ny tomt valgt</t>
  </si>
  <si>
    <t>Beskrivelse</t>
  </si>
  <si>
    <r>
      <t xml:space="preserve">Investeringer 2019-2022- Tiltak som </t>
    </r>
    <r>
      <rPr>
        <b/>
        <sz val="11"/>
        <color theme="0" tint="-4.9989318521683403E-2"/>
        <rFont val="Calibri"/>
        <family val="2"/>
        <scheme val="minor"/>
      </rPr>
      <t>IKKE</t>
    </r>
    <r>
      <rPr>
        <sz val="11"/>
        <color theme="0" tint="-4.9989318521683403E-2"/>
        <rFont val="Calibri"/>
        <family val="2"/>
        <scheme val="minor"/>
      </rPr>
      <t xml:space="preserve"> er innarbeidet</t>
    </r>
  </si>
  <si>
    <t>Tiltak som IKKE er innarbeidet</t>
  </si>
  <si>
    <t>Brutto investeringer i bykassen</t>
  </si>
  <si>
    <t>25000H11</t>
  </si>
  <si>
    <t>Med bakgrunn i oppdrag om reduksjon: kan utsettes til 2021</t>
  </si>
  <si>
    <t>Med bakgrunn i oppdrag om reduksjon: kan utsettes til 2023 (muligens 2024)</t>
  </si>
  <si>
    <t>Med bakgrunn i oppdrag om reduksjon: kan utsettes til 2025</t>
  </si>
  <si>
    <t>Estimat fra SUKF for barnehage med plass til 200 unger- Jobbes med ulike alternativer, der iblant tenknikken, Mosheim og nabotomten til teknikken. Kan bli utfordrende med teknikken-tomten</t>
  </si>
  <si>
    <t>2025</t>
  </si>
  <si>
    <t>Bofellesskap for 4 personer med rus- og psykiske lidelser (ferdig 2019)</t>
  </si>
  <si>
    <t>Bofellesskap for eldre/demens, 16 plasser (ferdig 2025)</t>
  </si>
  <si>
    <t>Kongress- og arrangementsturisme fond</t>
  </si>
  <si>
    <t>Bruk av ubudne investeringsfond</t>
  </si>
  <si>
    <t xml:space="preserve"> </t>
  </si>
  <si>
    <t>Kjøp av personalbaser i tilknytting til boliger, se linjene under (ferdig 2020)</t>
  </si>
  <si>
    <t>Bofellesskap for unge fysisk funksjonshemmede, 6 plasser (ferdig 2024)</t>
  </si>
  <si>
    <t>Hinnabo, 8 plasser (ferdig 2020)</t>
  </si>
  <si>
    <t>Biler, virksomheter i Helse og velferd</t>
  </si>
  <si>
    <t xml:space="preserve">Idrettsbygg, løpende rehabilitering </t>
  </si>
  <si>
    <t xml:space="preserve">Friområder, økt opparbeidelse </t>
  </si>
  <si>
    <t>Ny kirkesal i tilknytting til Hafrsfjordsenteret (ferdig 2021)</t>
  </si>
  <si>
    <t>Domkirken 2025</t>
  </si>
  <si>
    <t>Spillemidler kunstgressbaner</t>
  </si>
  <si>
    <t>Ytre Tasta barnehage, avd. Vardenes, riving/nybygg, 4 avd. inkl. rekkefølgekrav (ferdig 2020)</t>
  </si>
  <si>
    <t>Tastavarden barnehage, avdeling Smiene, 5 avd. inkl. rekkefølgekrav (ferdig i 2020)</t>
  </si>
  <si>
    <t>Hinna garderobebygg, inkludert rekkefølgekrav og lager (ferdig 2020)</t>
  </si>
  <si>
    <t>Helse- og  omsorgsbygg</t>
  </si>
  <si>
    <t>Kirkebygg</t>
  </si>
  <si>
    <t xml:space="preserve"> Trenger også å vite hvor mye byggetilskudd som vi kan få. Blir ikke ferdig før i 2023. kr 60 mill. til erstattningsboliger er innarbeidet i rammen.</t>
  </si>
  <si>
    <t>Se mail fra Anne 12. juni. Hør med SK-regnskap om føring av inntekter for EPA-parkering og utenriksterminalen(oppgjør) i 2020: utenriksterminal 35, Parkering 22 og hotelltomt forum 20, totlt 77. i 2019 kun tjensvolltorget 10 mill.</t>
  </si>
  <si>
    <r>
      <t>Senter for personer for demens (Demenslandsb</t>
    </r>
    <r>
      <rPr>
        <sz val="11"/>
        <rFont val="Calibri"/>
        <family val="2"/>
        <scheme val="minor"/>
      </rPr>
      <t>y) + erstatningsboliger (ferdig 2023)</t>
    </r>
  </si>
  <si>
    <t>Cricketbane, tilrettelegging</t>
  </si>
  <si>
    <t xml:space="preserve">Byfjord skole, mindre tilpassninger i bygget </t>
  </si>
  <si>
    <t xml:space="preserve">Madlavoll skole, rehabilitering el-tavler/automasjon </t>
  </si>
  <si>
    <t>Kvernevik skole, rehabilitering inkl. bydelskulturskole (ferdig i 2023)</t>
  </si>
  <si>
    <t>Legevakten, midlertidige kontorlokaler (ferdig 2019)</t>
  </si>
  <si>
    <t>Legevakten, mulighetsstudie for ny legevakt (ferdig 2020)</t>
  </si>
  <si>
    <t xml:space="preserve">Fremkommelighet </t>
  </si>
  <si>
    <t xml:space="preserve">HANDLINGS- OG ØKONOMIPLAN 2019-2022 - Rådmannens forslag til investeringsbudjsett                                                                                                                                                                                                                                                               </t>
  </si>
  <si>
    <t>IT-systemer, Microsoft Azure datalake</t>
  </si>
  <si>
    <t>Opera Rogaland IKS, kapitalinnskudd</t>
  </si>
  <si>
    <t xml:space="preserve">Solborg-prosjektet, 12 boliger for personer med utviklingshemming </t>
  </si>
  <si>
    <t>Art</t>
  </si>
  <si>
    <t>Ansvar</t>
  </si>
  <si>
    <t xml:space="preserve">Tjeneste </t>
  </si>
  <si>
    <t>Prosjekt</t>
  </si>
  <si>
    <t>Kjøretøy og utstyr, vannverket</t>
  </si>
  <si>
    <t>Kjøretøy og utstyr, avløpsverket</t>
  </si>
  <si>
    <t>Bruk av lån, startlån</t>
  </si>
  <si>
    <t>Startlån, betalt avdrag</t>
  </si>
  <si>
    <t>Startlån, mottatt avdrag</t>
  </si>
  <si>
    <t>Startlån, utlån</t>
  </si>
  <si>
    <t>Lån til foretak</t>
  </si>
  <si>
    <t>Bruk av lån til foretak</t>
  </si>
  <si>
    <t>Avdrag/oppgjør etablererboliger, konsernintern</t>
  </si>
  <si>
    <t>Avsetting på fond (mottatte avdrag etablererboliger)</t>
  </si>
  <si>
    <t>Kommunal eiendom, rehabilitering og vedlikehold</t>
  </si>
  <si>
    <t>Skeie skole, energikonvertering</t>
  </si>
  <si>
    <t xml:space="preserve">Hillevåg , områdeløft </t>
  </si>
  <si>
    <t xml:space="preserve">Storhaug, områdeløft </t>
  </si>
  <si>
    <t>Lervig, brannstasjon,  (ferdig 2022)</t>
  </si>
  <si>
    <t>Madlamark skole inkl. gymsal, riving og nybygg (ferdig 2021)</t>
  </si>
  <si>
    <t>Tasta barnehage inkl. rekkefølgekrav (ferdig i 2019)</t>
  </si>
  <si>
    <t>Ytre Tasta barnehage avd. Eskeland, rehabilitering (ferdig 2021)</t>
  </si>
  <si>
    <t xml:space="preserve">Grovgarderober i 6 barnehager </t>
  </si>
  <si>
    <t xml:space="preserve">Boliger til vanskeligstilte, kjøp </t>
  </si>
  <si>
    <t>Bofellesskap for personer med utviklingshemming , 6 boliger (ferdig 2022)</t>
  </si>
  <si>
    <t>Bofelleskap for unge personer med autisme, 8 plasser (ferdig 2024)</t>
  </si>
  <si>
    <t>Blidensol sykehjem, rehabilitering av bad (ferdig 2019)</t>
  </si>
  <si>
    <t>Stavanger legevakt, EKG-system (ferdig 2019)</t>
  </si>
  <si>
    <t>Stavanger legevakt, nødnettoperatørplasser, 2 stasjoner (ferdig 2019)</t>
  </si>
  <si>
    <t>Dagtilbud, inventar og utstyr i nye lokaler</t>
  </si>
  <si>
    <t xml:space="preserve">Søppelspann, kjøp </t>
  </si>
  <si>
    <t xml:space="preserve">Stavanger rådhus, uteområde, forprosjekt </t>
  </si>
  <si>
    <t xml:space="preserve">Kongsgata, rehabilitering </t>
  </si>
  <si>
    <t xml:space="preserve">Løkker, baner, skatebaner og nærmiljøanlegg  </t>
  </si>
  <si>
    <t xml:space="preserve">Sunde og Kvernevik bydelshus, offentlig torgareal </t>
  </si>
  <si>
    <t xml:space="preserve"> Kunstgessbaner, rehabilitering av 3 baner årlig</t>
  </si>
  <si>
    <t>Hundvåg gravlund (ferdig 2020)</t>
  </si>
  <si>
    <t>Schancheholen, brannstasjon (ferdig i 2021)</t>
  </si>
  <si>
    <t>Enøk-pakke 3</t>
  </si>
  <si>
    <t>Avvik- og varslingssystem</t>
  </si>
  <si>
    <t>Våland, barnehage med inntil 10 avdelinger (ferdig 2022)</t>
  </si>
  <si>
    <t>Hundvåg, tomt til fremtidig barnehageformål</t>
  </si>
  <si>
    <t>Storhaug, barnehage med 10 avdelinger (ferdig 2021)</t>
  </si>
  <si>
    <t>St. Petri, nytt bofellesskap for eldre (ferdig 2023)</t>
  </si>
  <si>
    <t>Olav Kyrres gate 19 inkl. Stavanger svømmehall , rehabilitering (ferdig 2018/2019)</t>
  </si>
  <si>
    <t>Tou scene, uteområde</t>
  </si>
  <si>
    <t>Olav Kyrres gt 23, sykkelparkering i underetasje</t>
  </si>
  <si>
    <t>Etablererboliger, 6 boliger (ferdig 2020)</t>
  </si>
  <si>
    <t>Brukereid bofellesskap, 7 boliger (ferdig 2020)</t>
  </si>
  <si>
    <t>Brukereid bofellesskap 6 boenheter (ferdig 2024)</t>
  </si>
  <si>
    <t>Stavanger rådhus, rehabilitering  (ferdig 2023)</t>
  </si>
  <si>
    <t xml:space="preserve">IT-systemer, uCMDB </t>
  </si>
  <si>
    <t>Trådløst nettverk i barnehager + SFO (ferdig 2019)</t>
  </si>
  <si>
    <t>Kapitalforhøyelse i Stavanger Forum AS</t>
  </si>
  <si>
    <t>Nye Stavanger, anskaffelser og fornying av IT-systemer</t>
  </si>
  <si>
    <t>El-bil, lading på gatelys</t>
  </si>
  <si>
    <t>Vaulen skole inkl. gymsal og bydelskulturskole (ferdig 2023)</t>
  </si>
  <si>
    <t>Storhaug bydel, ny skole, 21 klasserom (ferdig 2023)</t>
  </si>
  <si>
    <t>Nylund skole, rehabilitering av fasade hovedbygg og gymbygg (ferdig 2019)</t>
  </si>
  <si>
    <t xml:space="preserve">Skoler, investering i IKT/Smartteknologi </t>
  </si>
  <si>
    <t xml:space="preserve">Våland, tomt til barnehageformål  </t>
  </si>
  <si>
    <t>SBBKF 1</t>
  </si>
  <si>
    <t>SBBKF 2</t>
  </si>
  <si>
    <t>SBBKF 3</t>
  </si>
  <si>
    <t>SBBKF 4</t>
  </si>
  <si>
    <t>SBBKF 5</t>
  </si>
  <si>
    <t>SBBKF 6</t>
  </si>
  <si>
    <t>SBBKF 7</t>
  </si>
  <si>
    <t>SBBKF 8</t>
  </si>
  <si>
    <t>SBBKF 9</t>
  </si>
  <si>
    <t>SBBKF 10</t>
  </si>
  <si>
    <t>SBBKF 11</t>
  </si>
  <si>
    <t>SBBKF 12</t>
  </si>
  <si>
    <t>Haugåsveien 26/28, bofellesskap og boliger</t>
  </si>
  <si>
    <t>Madlamark skole, svømmehall varmtvannsbasseng (ferdig 2021)</t>
  </si>
  <si>
    <t>Barnehager, uteområder</t>
  </si>
  <si>
    <t xml:space="preserve">Åmøyveien, gang og sykkelvei </t>
  </si>
  <si>
    <t xml:space="preserve">LED-lys, utskiftning av gatelysarmatur </t>
  </si>
  <si>
    <t xml:space="preserve">Gatelysarmatur som inneholder kvikksølv, utskifting (ferdig 2019) </t>
  </si>
  <si>
    <t>Skoler, uteområder</t>
  </si>
  <si>
    <t>Revheim gravlund (ferdig 2021)</t>
  </si>
  <si>
    <t>Tilskudd fra Husbanken, Hinnabo bofellesskap</t>
  </si>
  <si>
    <t>Finanstransanksjoner</t>
  </si>
  <si>
    <t>Egenfinansieringsgrad</t>
  </si>
  <si>
    <t>Endring</t>
  </si>
  <si>
    <t>Statlig byggetilskudd for Tou scene byggetrinn 2 (rådmannens tilleggsinnstilling)</t>
  </si>
  <si>
    <t>Oppdatert låneopptak justert for rådmannens tilleggsinnstilling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</si>
</sst>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_ * #,##0_ ;_ * \-#,##0_ ;_ * &quot;-&quot;??_ ;_ @_ "/>
    <numFmt numFmtId="165" formatCode="_(* #,##0_);_(* \(#,##0\);_(* &quot;-&quot;??_);_(@_)"/>
    <numFmt numFmtId="166" formatCode="_ * #,##0.000_ ;_ * \-#,##0.000_ ;_ * &quot;-&quot;??_ ;_ @_ "/>
  </numFmts>
  <fonts count="2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0"/>
      <color theme="0"/>
      <name val="Calibri"/>
      <family val="2"/>
      <scheme val="minor"/>
    </font>
    <font>
      <sz val="10"/>
      <color theme="1"/>
      <name val="Calibri"/>
      <family val="2"/>
      <scheme val="minor"/>
    </font>
    <font>
      <b/>
      <sz val="10"/>
      <color theme="1"/>
      <name val="Calibri"/>
      <family val="2"/>
      <scheme val="minor"/>
    </font>
    <font>
      <sz val="11"/>
      <name val="Calibri"/>
      <family val="2"/>
      <scheme val="minor"/>
    </font>
    <font>
      <sz val="11"/>
      <color rgb="FF0070C0"/>
      <name val="Calibri"/>
      <family val="2"/>
      <scheme val="minor"/>
    </font>
    <font>
      <b/>
      <sz val="11"/>
      <color theme="0"/>
      <name val="Calibri"/>
      <family val="2"/>
      <scheme val="minor"/>
    </font>
    <font>
      <sz val="11"/>
      <color theme="0"/>
      <name val="Calibri"/>
      <family val="2"/>
      <scheme val="minor"/>
    </font>
    <font>
      <b/>
      <sz val="12"/>
      <color theme="0"/>
      <name val="Calibri"/>
      <family val="2"/>
      <scheme val="minor"/>
    </font>
    <font>
      <b/>
      <sz val="12"/>
      <color theme="0" tint="-4.9989318521683403E-2"/>
      <name val="Calibri"/>
      <family val="2"/>
      <scheme val="minor"/>
    </font>
    <font>
      <b/>
      <sz val="11"/>
      <color theme="0" tint="-4.9989318521683403E-2"/>
      <name val="Calibri"/>
      <family val="2"/>
      <scheme val="minor"/>
    </font>
    <font>
      <sz val="11"/>
      <color theme="0" tint="-4.9989318521683403E-2"/>
      <name val="Calibri"/>
      <family val="2"/>
      <scheme val="minor"/>
    </font>
    <font>
      <sz val="12"/>
      <color theme="0" tint="-4.9989318521683403E-2"/>
      <name val="Calibri"/>
      <family val="2"/>
      <scheme val="minor"/>
    </font>
    <font>
      <b/>
      <sz val="16"/>
      <color theme="1"/>
      <name val="Calibri"/>
      <family val="2"/>
      <scheme val="minor"/>
    </font>
    <font>
      <sz val="12"/>
      <color theme="0"/>
      <name val="Calibri"/>
      <family val="2"/>
      <scheme val="minor"/>
    </font>
    <font>
      <sz val="10"/>
      <color theme="0"/>
      <name val="Calibri"/>
      <family val="2"/>
      <scheme val="minor"/>
    </font>
    <font>
      <b/>
      <sz val="14"/>
      <color theme="1"/>
      <name val="Calibri"/>
      <family val="2"/>
      <scheme val="minor"/>
    </font>
    <font>
      <sz val="9"/>
      <color indexed="81"/>
      <name val="Tahoma"/>
      <family val="2"/>
    </font>
    <font>
      <b/>
      <sz val="9"/>
      <color indexed="81"/>
      <name val="Tahoma"/>
      <family val="2"/>
    </font>
    <font>
      <sz val="20"/>
      <color theme="0"/>
      <name val="Calibri"/>
      <family val="2"/>
      <scheme val="minor"/>
    </font>
    <font>
      <b/>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theme="1"/>
        <bgColor indexed="64"/>
      </patternFill>
    </fill>
    <fill>
      <patternFill patternType="solid">
        <fgColor rgb="FF00B0F0"/>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04">
    <xf numFmtId="0" fontId="0" fillId="0" borderId="0" xfId="0"/>
    <xf numFmtId="0" fontId="0" fillId="0" borderId="0" xfId="0" applyFont="1"/>
    <xf numFmtId="164" fontId="0" fillId="0" borderId="0" xfId="1" applyNumberFormat="1" applyFont="1"/>
    <xf numFmtId="164" fontId="0" fillId="0" borderId="0" xfId="1" applyNumberFormat="1" applyFont="1" applyFill="1"/>
    <xf numFmtId="164" fontId="0" fillId="0" borderId="0" xfId="0" applyNumberFormat="1"/>
    <xf numFmtId="0" fontId="0" fillId="0" borderId="0" xfId="0" applyFont="1" applyBorder="1" applyAlignment="1">
      <alignment vertical="top"/>
    </xf>
    <xf numFmtId="49" fontId="0" fillId="0" borderId="0" xfId="0" applyNumberFormat="1" applyFont="1" applyFill="1" applyBorder="1" applyAlignment="1">
      <alignment horizontal="left" vertical="top" wrapText="1"/>
    </xf>
    <xf numFmtId="165" fontId="0" fillId="0" borderId="0" xfId="1" applyNumberFormat="1" applyFont="1" applyFill="1" applyBorder="1" applyAlignment="1">
      <alignment horizontal="center" vertical="top"/>
    </xf>
    <xf numFmtId="0" fontId="5" fillId="0" borderId="0" xfId="0" applyFont="1" applyBorder="1" applyAlignment="1">
      <alignment vertical="top"/>
    </xf>
    <xf numFmtId="1" fontId="5" fillId="0" borderId="0" xfId="1" applyNumberFormat="1" applyFont="1" applyBorder="1" applyAlignment="1">
      <alignment vertical="top"/>
    </xf>
    <xf numFmtId="0" fontId="0" fillId="0" borderId="0" xfId="0" applyBorder="1" applyAlignment="1">
      <alignment vertical="top"/>
    </xf>
    <xf numFmtId="0" fontId="2" fillId="0" borderId="0" xfId="0" applyFont="1" applyFill="1" applyBorder="1" applyAlignment="1">
      <alignment horizontal="right" vertical="top"/>
    </xf>
    <xf numFmtId="0" fontId="2" fillId="3" borderId="0" xfId="0" applyFont="1" applyFill="1" applyBorder="1" applyAlignment="1">
      <alignment horizontal="right" vertical="top"/>
    </xf>
    <xf numFmtId="1" fontId="0" fillId="0" borderId="0" xfId="1" applyNumberFormat="1" applyFont="1" applyBorder="1" applyAlignment="1">
      <alignment vertical="top"/>
    </xf>
    <xf numFmtId="49" fontId="0" fillId="0" borderId="0" xfId="0" applyNumberFormat="1" applyFont="1" applyFill="1" applyBorder="1" applyAlignment="1">
      <alignment horizontal="center" vertical="top" wrapText="1"/>
    </xf>
    <xf numFmtId="49" fontId="0" fillId="3" borderId="0" xfId="0" applyNumberFormat="1" applyFont="1" applyFill="1" applyBorder="1" applyAlignment="1">
      <alignment horizontal="left" vertical="top" wrapText="1"/>
    </xf>
    <xf numFmtId="49" fontId="0" fillId="3" borderId="0" xfId="0" applyNumberFormat="1" applyFont="1" applyFill="1" applyBorder="1" applyAlignment="1">
      <alignment horizontal="center" vertical="top" wrapText="1"/>
    </xf>
    <xf numFmtId="165" fontId="0" fillId="3" borderId="0" xfId="1" applyNumberFormat="1" applyFont="1" applyFill="1" applyBorder="1" applyAlignment="1">
      <alignment horizontal="center" vertical="top"/>
    </xf>
    <xf numFmtId="0" fontId="8" fillId="0" borderId="0" xfId="0" applyFont="1" applyBorder="1" applyAlignment="1">
      <alignment vertical="top"/>
    </xf>
    <xf numFmtId="1" fontId="8" fillId="0" borderId="0" xfId="1" applyNumberFormat="1" applyFont="1" applyBorder="1" applyAlignment="1">
      <alignment vertical="top"/>
    </xf>
    <xf numFmtId="49" fontId="0" fillId="2" borderId="0" xfId="0" applyNumberFormat="1" applyFont="1" applyFill="1" applyBorder="1" applyAlignment="1">
      <alignment horizontal="left" vertical="top" wrapText="1"/>
    </xf>
    <xf numFmtId="49" fontId="0" fillId="2" borderId="0" xfId="0" applyNumberFormat="1" applyFont="1" applyFill="1" applyBorder="1" applyAlignment="1">
      <alignment horizontal="center" vertical="top" wrapText="1"/>
    </xf>
    <xf numFmtId="49" fontId="0" fillId="0" borderId="0" xfId="0" applyNumberFormat="1" applyFont="1" applyFill="1" applyBorder="1" applyAlignment="1">
      <alignment vertical="top" wrapText="1"/>
    </xf>
    <xf numFmtId="49" fontId="0" fillId="3" borderId="0" xfId="1" applyNumberFormat="1" applyFont="1" applyFill="1" applyBorder="1" applyAlignment="1">
      <alignment vertical="top" wrapText="1"/>
    </xf>
    <xf numFmtId="49" fontId="0" fillId="3" borderId="0" xfId="0" applyNumberFormat="1" applyFont="1" applyFill="1" applyBorder="1" applyAlignment="1">
      <alignment vertical="top" wrapText="1"/>
    </xf>
    <xf numFmtId="165" fontId="10" fillId="6" borderId="0" xfId="1" applyNumberFormat="1" applyFont="1" applyFill="1" applyBorder="1" applyAlignment="1">
      <alignment horizontal="center" vertical="top"/>
    </xf>
    <xf numFmtId="49" fontId="10" fillId="6" borderId="0" xfId="0" applyNumberFormat="1" applyFont="1" applyFill="1" applyBorder="1" applyAlignment="1">
      <alignment vertical="top" wrapText="1"/>
    </xf>
    <xf numFmtId="49" fontId="9" fillId="6" borderId="0" xfId="1" applyNumberFormat="1" applyFont="1" applyFill="1" applyBorder="1" applyAlignment="1">
      <alignment vertical="top" wrapText="1"/>
    </xf>
    <xf numFmtId="0" fontId="10" fillId="6" borderId="0" xfId="0" applyFont="1" applyFill="1" applyBorder="1" applyAlignment="1">
      <alignment horizontal="left" vertical="center"/>
    </xf>
    <xf numFmtId="49" fontId="9" fillId="6" borderId="0" xfId="1" applyNumberFormat="1" applyFont="1" applyFill="1" applyBorder="1" applyAlignment="1">
      <alignment horizontal="left" vertical="center" wrapText="1"/>
    </xf>
    <xf numFmtId="49" fontId="11" fillId="5" borderId="2" xfId="0" applyNumberFormat="1" applyFont="1" applyFill="1" applyBorder="1" applyAlignment="1">
      <alignment horizontal="left" vertical="center" wrapText="1"/>
    </xf>
    <xf numFmtId="0" fontId="11" fillId="5" borderId="3" xfId="0" applyFont="1" applyFill="1" applyBorder="1" applyAlignment="1">
      <alignment horizontal="left" vertical="center"/>
    </xf>
    <xf numFmtId="0" fontId="10" fillId="6" borderId="5" xfId="0" applyFont="1" applyFill="1" applyBorder="1" applyAlignment="1">
      <alignment vertical="top"/>
    </xf>
    <xf numFmtId="165" fontId="9" fillId="6" borderId="5" xfId="1" applyNumberFormat="1" applyFont="1" applyFill="1" applyBorder="1" applyAlignment="1">
      <alignment vertical="top"/>
    </xf>
    <xf numFmtId="165" fontId="10" fillId="6" borderId="5" xfId="0" applyNumberFormat="1" applyFont="1" applyFill="1" applyBorder="1" applyAlignment="1">
      <alignment vertical="top"/>
    </xf>
    <xf numFmtId="165" fontId="0" fillId="0" borderId="5" xfId="0" applyNumberFormat="1" applyFont="1" applyFill="1" applyBorder="1" applyAlignment="1">
      <alignment vertical="top"/>
    </xf>
    <xf numFmtId="165" fontId="0" fillId="3" borderId="5" xfId="1" applyNumberFormat="1" applyFont="1" applyFill="1" applyBorder="1" applyAlignment="1">
      <alignment vertical="top"/>
    </xf>
    <xf numFmtId="165" fontId="0" fillId="3" borderId="5" xfId="0" applyNumberFormat="1" applyFont="1" applyFill="1" applyBorder="1" applyAlignment="1">
      <alignment vertical="top"/>
    </xf>
    <xf numFmtId="165" fontId="9" fillId="6" borderId="5" xfId="1" applyNumberFormat="1" applyFont="1" applyFill="1" applyBorder="1" applyAlignment="1">
      <alignment horizontal="left" vertical="center"/>
    </xf>
    <xf numFmtId="166" fontId="9" fillId="6" borderId="5" xfId="1" applyNumberFormat="1" applyFont="1" applyFill="1" applyBorder="1" applyAlignment="1">
      <alignment vertical="top"/>
    </xf>
    <xf numFmtId="164" fontId="0" fillId="0" borderId="0" xfId="1" applyNumberFormat="1" applyFont="1" applyBorder="1" applyAlignment="1">
      <alignment horizontal="center" vertical="top"/>
    </xf>
    <xf numFmtId="164" fontId="10" fillId="6" borderId="0" xfId="1" applyNumberFormat="1" applyFont="1" applyFill="1" applyBorder="1" applyAlignment="1">
      <alignment horizontal="center" vertical="top"/>
    </xf>
    <xf numFmtId="164" fontId="1" fillId="0" borderId="0" xfId="1" applyNumberFormat="1" applyFont="1" applyFill="1" applyBorder="1" applyAlignment="1">
      <alignment horizontal="center" vertical="top"/>
    </xf>
    <xf numFmtId="164" fontId="1" fillId="0" borderId="5" xfId="1" applyNumberFormat="1" applyFont="1" applyFill="1" applyBorder="1" applyAlignment="1">
      <alignment horizontal="center" vertical="top"/>
    </xf>
    <xf numFmtId="164" fontId="1" fillId="3" borderId="0" xfId="1" applyNumberFormat="1" applyFont="1" applyFill="1" applyBorder="1" applyAlignment="1">
      <alignment horizontal="center" vertical="top"/>
    </xf>
    <xf numFmtId="164" fontId="1" fillId="3" borderId="5" xfId="1" applyNumberFormat="1" applyFont="1" applyFill="1" applyBorder="1" applyAlignment="1">
      <alignment horizontal="center" vertical="top"/>
    </xf>
    <xf numFmtId="164" fontId="0" fillId="3" borderId="0" xfId="1" applyNumberFormat="1" applyFont="1" applyFill="1" applyBorder="1" applyAlignment="1">
      <alignment horizontal="center" vertical="top"/>
    </xf>
    <xf numFmtId="164" fontId="0" fillId="0" borderId="0" xfId="1" applyNumberFormat="1" applyFont="1" applyFill="1" applyBorder="1" applyAlignment="1">
      <alignment horizontal="center" vertical="top"/>
    </xf>
    <xf numFmtId="0" fontId="0" fillId="0" borderId="0" xfId="0" applyAlignment="1">
      <alignment horizontal="left"/>
    </xf>
    <xf numFmtId="49" fontId="7" fillId="0" borderId="5" xfId="0" applyNumberFormat="1" applyFont="1" applyFill="1" applyBorder="1" applyAlignment="1">
      <alignment vertical="top" wrapText="1"/>
    </xf>
    <xf numFmtId="49" fontId="7" fillId="3" borderId="5" xfId="0" applyNumberFormat="1" applyFont="1" applyFill="1" applyBorder="1" applyAlignment="1">
      <alignment vertical="top" wrapText="1"/>
    </xf>
    <xf numFmtId="0" fontId="2" fillId="3" borderId="7" xfId="0" applyFont="1" applyFill="1" applyBorder="1" applyAlignment="1">
      <alignment horizontal="right" vertical="top"/>
    </xf>
    <xf numFmtId="49" fontId="0" fillId="3" borderId="7" xfId="0" applyNumberFormat="1" applyFont="1" applyFill="1" applyBorder="1" applyAlignment="1">
      <alignment horizontal="left" vertical="top" wrapText="1"/>
    </xf>
    <xf numFmtId="49" fontId="0" fillId="3" borderId="7" xfId="0" applyNumberFormat="1" applyFont="1" applyFill="1" applyBorder="1" applyAlignment="1">
      <alignment horizontal="center" vertical="top" wrapText="1"/>
    </xf>
    <xf numFmtId="165" fontId="0" fillId="3" borderId="7" xfId="1" applyNumberFormat="1" applyFont="1" applyFill="1" applyBorder="1" applyAlignment="1">
      <alignment horizontal="center" vertical="top"/>
    </xf>
    <xf numFmtId="164" fontId="1" fillId="3" borderId="7" xfId="1" applyNumberFormat="1" applyFont="1" applyFill="1" applyBorder="1" applyAlignment="1">
      <alignment horizontal="center" vertical="top"/>
    </xf>
    <xf numFmtId="164" fontId="1" fillId="3" borderId="8" xfId="1" applyNumberFormat="1" applyFont="1" applyFill="1" applyBorder="1" applyAlignment="1">
      <alignment horizontal="center" vertical="top"/>
    </xf>
    <xf numFmtId="1" fontId="12" fillId="5" borderId="2" xfId="1" applyNumberFormat="1" applyFont="1" applyFill="1" applyBorder="1" applyAlignment="1">
      <alignment horizontal="center" vertical="top"/>
    </xf>
    <xf numFmtId="1" fontId="12" fillId="5" borderId="3" xfId="1" applyNumberFormat="1" applyFont="1" applyFill="1" applyBorder="1" applyAlignment="1">
      <alignment horizontal="center" vertical="top"/>
    </xf>
    <xf numFmtId="0" fontId="14" fillId="0" borderId="0" xfId="0" applyFont="1"/>
    <xf numFmtId="165" fontId="15" fillId="5" borderId="0" xfId="0" applyNumberFormat="1" applyFont="1" applyFill="1"/>
    <xf numFmtId="0" fontId="15" fillId="5" borderId="0" xfId="0" applyFont="1" applyFill="1"/>
    <xf numFmtId="0" fontId="10" fillId="5" borderId="0" xfId="0" applyFont="1" applyFill="1"/>
    <xf numFmtId="1" fontId="11" fillId="5" borderId="0" xfId="1" applyNumberFormat="1" applyFont="1" applyFill="1" applyBorder="1" applyAlignment="1">
      <alignment horizontal="center" vertical="top"/>
    </xf>
    <xf numFmtId="164" fontId="11" fillId="5" borderId="0" xfId="1" applyNumberFormat="1" applyFont="1" applyFill="1" applyBorder="1" applyAlignment="1">
      <alignment horizontal="center" vertical="top"/>
    </xf>
    <xf numFmtId="0" fontId="2" fillId="3" borderId="4" xfId="0" applyFont="1" applyFill="1" applyBorder="1" applyAlignment="1">
      <alignment horizontal="left" vertical="top"/>
    </xf>
    <xf numFmtId="0" fontId="2" fillId="0" borderId="4" xfId="0" applyFont="1" applyFill="1" applyBorder="1" applyAlignment="1">
      <alignment horizontal="left" vertical="top"/>
    </xf>
    <xf numFmtId="1" fontId="12" fillId="5" borderId="1" xfId="1" applyNumberFormat="1" applyFont="1" applyFill="1" applyBorder="1" applyAlignment="1">
      <alignment horizontal="left" vertical="top"/>
    </xf>
    <xf numFmtId="0" fontId="2" fillId="3" borderId="6" xfId="0" applyFont="1" applyFill="1" applyBorder="1" applyAlignment="1">
      <alignment horizontal="left" vertical="top"/>
    </xf>
    <xf numFmtId="164" fontId="5" fillId="0" borderId="0" xfId="1" applyNumberFormat="1" applyFont="1" applyBorder="1" applyAlignment="1">
      <alignment vertical="top"/>
    </xf>
    <xf numFmtId="164" fontId="0" fillId="0" borderId="0" xfId="1" applyNumberFormat="1" applyFont="1" applyBorder="1" applyAlignment="1">
      <alignment vertical="top"/>
    </xf>
    <xf numFmtId="0" fontId="0" fillId="0" borderId="0" xfId="0" applyFont="1" applyBorder="1" applyAlignment="1">
      <alignment vertical="top" wrapText="1"/>
    </xf>
    <xf numFmtId="0" fontId="0" fillId="0" borderId="0" xfId="0" applyFont="1" applyBorder="1" applyAlignment="1">
      <alignment horizontal="center" vertical="top"/>
    </xf>
    <xf numFmtId="0" fontId="10" fillId="6" borderId="0" xfId="0" applyFont="1" applyFill="1" applyBorder="1" applyAlignment="1">
      <alignment horizontal="center" vertical="top" wrapText="1"/>
    </xf>
    <xf numFmtId="0" fontId="10" fillId="6" borderId="0" xfId="0" applyFont="1" applyFill="1" applyBorder="1" applyAlignment="1">
      <alignment horizontal="left" vertical="top"/>
    </xf>
    <xf numFmtId="49" fontId="10" fillId="6" borderId="0" xfId="0" applyNumberFormat="1" applyFont="1" applyFill="1" applyBorder="1" applyAlignment="1">
      <alignment horizontal="left" vertical="top" wrapText="1"/>
    </xf>
    <xf numFmtId="49" fontId="10" fillId="6" borderId="0" xfId="0" applyNumberFormat="1" applyFont="1" applyFill="1" applyBorder="1" applyAlignment="1">
      <alignment horizontal="center" vertical="top" wrapText="1"/>
    </xf>
    <xf numFmtId="49" fontId="10" fillId="6" borderId="0" xfId="0" applyNumberFormat="1" applyFont="1" applyFill="1" applyBorder="1" applyAlignment="1">
      <alignment horizontal="left" vertical="center" wrapText="1"/>
    </xf>
    <xf numFmtId="165" fontId="10" fillId="6" borderId="0" xfId="1" applyNumberFormat="1" applyFont="1" applyFill="1" applyBorder="1" applyAlignment="1">
      <alignment horizontal="left" vertical="center"/>
    </xf>
    <xf numFmtId="164" fontId="10" fillId="6" borderId="0" xfId="1" applyNumberFormat="1" applyFont="1" applyFill="1" applyBorder="1" applyAlignment="1">
      <alignment horizontal="left" vertical="center"/>
    </xf>
    <xf numFmtId="0" fontId="6" fillId="0" borderId="0" xfId="0" applyFont="1" applyFill="1" applyBorder="1" applyAlignment="1">
      <alignment horizontal="left" vertical="top" wrapText="1"/>
    </xf>
    <xf numFmtId="0" fontId="0" fillId="0" borderId="0" xfId="0" applyFont="1" applyAlignment="1">
      <alignment horizontal="left"/>
    </xf>
    <xf numFmtId="49" fontId="0" fillId="0" borderId="0" xfId="0" applyNumberFormat="1" applyFont="1" applyBorder="1" applyAlignment="1">
      <alignment vertical="top" wrapText="1"/>
    </xf>
    <xf numFmtId="0" fontId="0" fillId="0" borderId="5" xfId="0" applyFont="1" applyBorder="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left" vertical="top" wrapText="1"/>
    </xf>
    <xf numFmtId="0" fontId="0" fillId="0" borderId="0" xfId="0" applyFont="1" applyFill="1" applyBorder="1" applyAlignment="1">
      <alignment horizontal="center" vertical="top" wrapText="1"/>
    </xf>
    <xf numFmtId="0" fontId="0" fillId="0" borderId="0" xfId="0" applyFont="1" applyFill="1" applyBorder="1" applyAlignment="1">
      <alignment horizontal="left" vertical="top"/>
    </xf>
    <xf numFmtId="165" fontId="0" fillId="2" borderId="0" xfId="1" applyNumberFormat="1" applyFont="1" applyFill="1" applyBorder="1" applyAlignment="1">
      <alignment horizontal="center" vertical="top"/>
    </xf>
    <xf numFmtId="164" fontId="0" fillId="2" borderId="0" xfId="1" applyNumberFormat="1" applyFont="1" applyFill="1" applyBorder="1" applyAlignment="1">
      <alignment horizontal="center" vertical="top"/>
    </xf>
    <xf numFmtId="49" fontId="0" fillId="2" borderId="0" xfId="1" applyNumberFormat="1" applyFont="1" applyFill="1" applyBorder="1" applyAlignment="1">
      <alignment vertical="top" wrapText="1"/>
    </xf>
    <xf numFmtId="165" fontId="0" fillId="2" borderId="5" xfId="1" applyNumberFormat="1" applyFont="1" applyFill="1" applyBorder="1" applyAlignment="1">
      <alignment vertical="top"/>
    </xf>
    <xf numFmtId="0" fontId="17" fillId="0" borderId="0" xfId="0" applyFont="1" applyBorder="1" applyAlignment="1">
      <alignment horizontal="left" vertical="center"/>
    </xf>
    <xf numFmtId="1" fontId="17" fillId="0" borderId="0" xfId="1" applyNumberFormat="1" applyFont="1" applyBorder="1" applyAlignment="1">
      <alignment horizontal="left" vertical="center"/>
    </xf>
    <xf numFmtId="164" fontId="17" fillId="0" borderId="0" xfId="1" applyNumberFormat="1" applyFont="1" applyBorder="1" applyAlignment="1">
      <alignment horizontal="left" vertical="center"/>
    </xf>
    <xf numFmtId="0" fontId="18" fillId="0" borderId="0" xfId="0" applyFont="1" applyBorder="1" applyAlignment="1">
      <alignment vertical="top"/>
    </xf>
    <xf numFmtId="0" fontId="4" fillId="0" borderId="0" xfId="0" applyFont="1" applyFill="1" applyBorder="1" applyAlignment="1">
      <alignment horizontal="left" vertical="top" wrapText="1"/>
    </xf>
    <xf numFmtId="1" fontId="18" fillId="0" borderId="0" xfId="1" applyNumberFormat="1" applyFont="1" applyBorder="1" applyAlignment="1">
      <alignment vertical="top"/>
    </xf>
    <xf numFmtId="0" fontId="10" fillId="0" borderId="0" xfId="0" applyFont="1"/>
    <xf numFmtId="0" fontId="10" fillId="0" borderId="0" xfId="0" applyFont="1" applyBorder="1" applyAlignment="1">
      <alignment vertical="top"/>
    </xf>
    <xf numFmtId="1" fontId="10" fillId="0" borderId="0" xfId="1" applyNumberFormat="1" applyFont="1" applyBorder="1" applyAlignment="1">
      <alignment vertical="top"/>
    </xf>
    <xf numFmtId="164" fontId="10" fillId="0" borderId="0" xfId="1" applyNumberFormat="1" applyFont="1" applyBorder="1" applyAlignment="1">
      <alignment vertical="top"/>
    </xf>
    <xf numFmtId="165" fontId="10" fillId="0" borderId="0" xfId="0" applyNumberFormat="1" applyFont="1" applyBorder="1" applyAlignment="1">
      <alignment horizontal="left" vertical="center"/>
    </xf>
    <xf numFmtId="1" fontId="10" fillId="0" borderId="0" xfId="1" applyNumberFormat="1" applyFont="1" applyBorder="1" applyAlignment="1">
      <alignment horizontal="left" vertical="center"/>
    </xf>
    <xf numFmtId="0" fontId="10" fillId="0" borderId="0" xfId="0" applyFont="1" applyBorder="1" applyAlignment="1">
      <alignment horizontal="left" vertical="center"/>
    </xf>
    <xf numFmtId="164" fontId="10" fillId="0" borderId="0" xfId="1" applyNumberFormat="1" applyFont="1" applyBorder="1" applyAlignment="1">
      <alignment horizontal="left" vertical="center"/>
    </xf>
    <xf numFmtId="0" fontId="10" fillId="0" borderId="0" xfId="0" applyFont="1" applyBorder="1" applyAlignment="1">
      <alignment horizontal="center" vertical="top"/>
    </xf>
    <xf numFmtId="166" fontId="10" fillId="0" borderId="5" xfId="1" applyNumberFormat="1" applyFont="1" applyBorder="1" applyAlignment="1">
      <alignment vertical="top"/>
    </xf>
    <xf numFmtId="0" fontId="9" fillId="0" borderId="0" xfId="0" applyFont="1" applyBorder="1" applyAlignment="1">
      <alignment horizontal="right" vertical="top"/>
    </xf>
    <xf numFmtId="1" fontId="9" fillId="0" borderId="0" xfId="1" applyNumberFormat="1" applyFont="1" applyBorder="1" applyAlignment="1">
      <alignment horizontal="right" vertical="top"/>
    </xf>
    <xf numFmtId="0" fontId="0" fillId="0" borderId="0" xfId="0" applyFont="1" applyBorder="1" applyAlignment="1">
      <alignment horizontal="left" vertical="top"/>
    </xf>
    <xf numFmtId="0" fontId="0" fillId="3" borderId="0" xfId="0" applyFont="1" applyFill="1" applyBorder="1" applyAlignment="1">
      <alignment horizontal="left" vertical="top"/>
    </xf>
    <xf numFmtId="0" fontId="0" fillId="2" borderId="0" xfId="0" applyFont="1" applyFill="1" applyBorder="1" applyAlignment="1">
      <alignment horizontal="left" vertical="top"/>
    </xf>
    <xf numFmtId="0" fontId="10" fillId="0" borderId="0" xfId="0" applyFont="1" applyBorder="1" applyAlignment="1">
      <alignment horizontal="left" vertical="top"/>
    </xf>
    <xf numFmtId="0" fontId="17" fillId="5" borderId="2" xfId="0" applyFont="1" applyFill="1" applyBorder="1" applyAlignment="1">
      <alignment horizontal="left" vertical="center"/>
    </xf>
    <xf numFmtId="1" fontId="17" fillId="5" borderId="2" xfId="1" applyNumberFormat="1" applyFont="1" applyFill="1" applyBorder="1" applyAlignment="1">
      <alignment horizontal="center" vertical="center"/>
    </xf>
    <xf numFmtId="0" fontId="0" fillId="0" borderId="4" xfId="0" applyFont="1" applyBorder="1" applyAlignment="1">
      <alignment horizontal="left" vertical="top"/>
    </xf>
    <xf numFmtId="0" fontId="10" fillId="6" borderId="4" xfId="0" applyFont="1" applyFill="1" applyBorder="1" applyAlignment="1">
      <alignment horizontal="left" vertical="top" wrapText="1"/>
    </xf>
    <xf numFmtId="0" fontId="0" fillId="3" borderId="4" xfId="0" applyFont="1" applyFill="1" applyBorder="1" applyAlignment="1">
      <alignment horizontal="left" vertical="top"/>
    </xf>
    <xf numFmtId="0" fontId="0" fillId="0" borderId="4" xfId="0" applyFont="1" applyFill="1" applyBorder="1" applyAlignment="1">
      <alignment horizontal="left" vertical="top"/>
    </xf>
    <xf numFmtId="0" fontId="10" fillId="6" borderId="4" xfId="0" applyFont="1" applyFill="1" applyBorder="1" applyAlignment="1">
      <alignment horizontal="left" vertical="top"/>
    </xf>
    <xf numFmtId="0" fontId="0" fillId="2" borderId="4" xfId="0" applyFont="1" applyFill="1" applyBorder="1" applyAlignment="1">
      <alignment horizontal="left" vertical="top"/>
    </xf>
    <xf numFmtId="0" fontId="10" fillId="6" borderId="4" xfId="0" applyFont="1" applyFill="1" applyBorder="1" applyAlignment="1">
      <alignment horizontal="left" vertical="center"/>
    </xf>
    <xf numFmtId="0" fontId="10" fillId="0" borderId="4" xfId="0" applyFont="1" applyBorder="1" applyAlignment="1">
      <alignment horizontal="left" vertical="top"/>
    </xf>
    <xf numFmtId="164" fontId="3" fillId="4" borderId="0" xfId="1" applyNumberFormat="1" applyFont="1" applyFill="1" applyBorder="1" applyAlignment="1">
      <alignment vertical="top" wrapText="1"/>
    </xf>
    <xf numFmtId="1" fontId="10" fillId="6" borderId="0" xfId="1" applyNumberFormat="1" applyFont="1" applyFill="1" applyBorder="1" applyAlignment="1">
      <alignment horizontal="center" vertical="top"/>
    </xf>
    <xf numFmtId="0" fontId="17" fillId="5" borderId="2" xfId="0" applyFont="1" applyFill="1" applyBorder="1" applyAlignment="1">
      <alignment horizontal="left" vertical="center" wrapText="1"/>
    </xf>
    <xf numFmtId="0" fontId="10" fillId="6" borderId="0" xfId="0" applyFont="1" applyFill="1" applyBorder="1" applyAlignment="1">
      <alignment horizontal="left" vertical="top" wrapText="1"/>
    </xf>
    <xf numFmtId="164" fontId="3" fillId="4" borderId="0" xfId="2" applyNumberFormat="1" applyFont="1" applyFill="1" applyBorder="1" applyAlignment="1">
      <alignment vertical="top" wrapText="1"/>
    </xf>
    <xf numFmtId="1" fontId="17" fillId="5" borderId="3" xfId="1" applyNumberFormat="1" applyFont="1" applyFill="1" applyBorder="1" applyAlignment="1">
      <alignment horizontal="center" vertical="center"/>
    </xf>
    <xf numFmtId="164" fontId="0" fillId="0" borderId="5" xfId="1" applyNumberFormat="1" applyFont="1" applyBorder="1" applyAlignment="1">
      <alignment horizontal="center" vertical="top"/>
    </xf>
    <xf numFmtId="164" fontId="10" fillId="6" borderId="5" xfId="1" applyNumberFormat="1" applyFont="1" applyFill="1" applyBorder="1" applyAlignment="1">
      <alignment horizontal="center" vertical="top"/>
    </xf>
    <xf numFmtId="164" fontId="0" fillId="3" borderId="5" xfId="1" applyNumberFormat="1" applyFont="1" applyFill="1" applyBorder="1" applyAlignment="1">
      <alignment horizontal="center" vertical="top"/>
    </xf>
    <xf numFmtId="164" fontId="0" fillId="0" borderId="5" xfId="1" applyNumberFormat="1" applyFont="1" applyFill="1" applyBorder="1" applyAlignment="1">
      <alignment horizontal="center" vertical="top"/>
    </xf>
    <xf numFmtId="1" fontId="10" fillId="6" borderId="5" xfId="1" applyNumberFormat="1" applyFont="1" applyFill="1" applyBorder="1" applyAlignment="1">
      <alignment horizontal="center" vertical="top"/>
    </xf>
    <xf numFmtId="164" fontId="0" fillId="2" borderId="5" xfId="1" applyNumberFormat="1" applyFont="1" applyFill="1" applyBorder="1" applyAlignment="1">
      <alignment horizontal="center" vertical="top"/>
    </xf>
    <xf numFmtId="164" fontId="10" fillId="6" borderId="5" xfId="1" applyNumberFormat="1" applyFont="1" applyFill="1" applyBorder="1" applyAlignment="1">
      <alignment horizontal="left" vertical="center"/>
    </xf>
    <xf numFmtId="1" fontId="11" fillId="5" borderId="2" xfId="1" applyNumberFormat="1" applyFont="1" applyFill="1" applyBorder="1" applyAlignment="1">
      <alignment horizontal="center" vertical="top"/>
    </xf>
    <xf numFmtId="1" fontId="11" fillId="5" borderId="3" xfId="1" applyNumberFormat="1" applyFont="1" applyFill="1" applyBorder="1" applyAlignment="1">
      <alignment horizontal="center" vertical="top"/>
    </xf>
    <xf numFmtId="164" fontId="3" fillId="4" borderId="5" xfId="1" applyNumberFormat="1" applyFont="1" applyFill="1" applyBorder="1" applyAlignment="1">
      <alignment vertical="top" wrapText="1"/>
    </xf>
    <xf numFmtId="164" fontId="3" fillId="4" borderId="5" xfId="2" applyNumberFormat="1" applyFont="1" applyFill="1" applyBorder="1" applyAlignment="1">
      <alignment vertical="top" wrapText="1"/>
    </xf>
    <xf numFmtId="164" fontId="3" fillId="4" borderId="7" xfId="1" applyNumberFormat="1" applyFont="1" applyFill="1" applyBorder="1" applyAlignment="1">
      <alignment vertical="top" wrapText="1"/>
    </xf>
    <xf numFmtId="164" fontId="3" fillId="4" borderId="8" xfId="1" applyNumberFormat="1" applyFont="1" applyFill="1" applyBorder="1" applyAlignment="1">
      <alignment vertical="top" wrapText="1"/>
    </xf>
    <xf numFmtId="43" fontId="0" fillId="0" borderId="0" xfId="1" applyNumberFormat="1" applyFont="1" applyFill="1" applyBorder="1" applyAlignment="1">
      <alignment horizontal="center" vertical="top"/>
    </xf>
    <xf numFmtId="9" fontId="0" fillId="0" borderId="0" xfId="2" applyFont="1" applyFill="1" applyBorder="1" applyAlignment="1">
      <alignment horizontal="center" vertical="top"/>
    </xf>
    <xf numFmtId="0" fontId="10" fillId="6" borderId="0" xfId="0" applyFont="1" applyFill="1" applyBorder="1" applyAlignment="1">
      <alignment vertical="top" wrapText="1"/>
    </xf>
    <xf numFmtId="0" fontId="0" fillId="7" borderId="0" xfId="0" applyFont="1" applyFill="1" applyBorder="1" applyAlignment="1">
      <alignment vertical="top"/>
    </xf>
    <xf numFmtId="0" fontId="10" fillId="7" borderId="0" xfId="0" applyFont="1" applyFill="1" applyBorder="1" applyAlignment="1">
      <alignment vertical="top"/>
    </xf>
    <xf numFmtId="0" fontId="10" fillId="7" borderId="0" xfId="0" applyFont="1" applyFill="1" applyBorder="1" applyAlignment="1">
      <alignment horizontal="left" vertical="center"/>
    </xf>
    <xf numFmtId="0" fontId="10" fillId="7" borderId="0" xfId="0" applyFont="1" applyFill="1"/>
    <xf numFmtId="0" fontId="10" fillId="8" borderId="0" xfId="0" applyFont="1" applyFill="1" applyBorder="1" applyAlignment="1">
      <alignment vertical="top"/>
    </xf>
    <xf numFmtId="164" fontId="0" fillId="0" borderId="0" xfId="0" applyNumberFormat="1" applyFont="1" applyFill="1" applyBorder="1" applyAlignment="1">
      <alignment vertical="top" wrapText="1"/>
    </xf>
    <xf numFmtId="164" fontId="0" fillId="0" borderId="0" xfId="0" applyNumberFormat="1" applyFont="1" applyFill="1" applyBorder="1" applyAlignment="1">
      <alignment vertical="top"/>
    </xf>
    <xf numFmtId="164" fontId="2" fillId="0" borderId="0" xfId="0" applyNumberFormat="1" applyFont="1"/>
    <xf numFmtId="164" fontId="10" fillId="6" borderId="1" xfId="1" applyNumberFormat="1" applyFont="1" applyFill="1" applyBorder="1" applyAlignment="1">
      <alignment horizontal="center" vertical="top"/>
    </xf>
    <xf numFmtId="0" fontId="0" fillId="0" borderId="2" xfId="0" applyBorder="1"/>
    <xf numFmtId="49" fontId="10" fillId="6" borderId="2" xfId="0" applyNumberFormat="1" applyFont="1" applyFill="1" applyBorder="1" applyAlignment="1">
      <alignment horizontal="left" vertical="top" wrapText="1"/>
    </xf>
    <xf numFmtId="49" fontId="10" fillId="6" borderId="2" xfId="0" applyNumberFormat="1" applyFont="1" applyFill="1" applyBorder="1" applyAlignment="1">
      <alignment horizontal="center" vertical="top" wrapText="1"/>
    </xf>
    <xf numFmtId="165" fontId="10" fillId="6" borderId="2" xfId="1" applyNumberFormat="1" applyFont="1" applyFill="1" applyBorder="1" applyAlignment="1">
      <alignment horizontal="center" vertical="top"/>
    </xf>
    <xf numFmtId="164" fontId="10" fillId="6" borderId="2" xfId="1" applyNumberFormat="1" applyFont="1" applyFill="1" applyBorder="1" applyAlignment="1">
      <alignment horizontal="center" vertical="top"/>
    </xf>
    <xf numFmtId="164" fontId="10" fillId="6" borderId="3" xfId="1" applyNumberFormat="1" applyFont="1" applyFill="1" applyBorder="1" applyAlignment="1">
      <alignment horizontal="center" vertical="top"/>
    </xf>
    <xf numFmtId="0" fontId="0" fillId="4" borderId="4" xfId="0" applyFill="1" applyBorder="1"/>
    <xf numFmtId="0" fontId="0" fillId="4" borderId="0" xfId="0" applyFill="1" applyBorder="1"/>
    <xf numFmtId="164" fontId="0" fillId="4" borderId="0" xfId="1" applyNumberFormat="1" applyFont="1" applyFill="1" applyBorder="1"/>
    <xf numFmtId="164" fontId="0" fillId="4" borderId="5" xfId="1" applyNumberFormat="1" applyFont="1" applyFill="1" applyBorder="1"/>
    <xf numFmtId="0" fontId="0" fillId="4" borderId="6" xfId="0" applyFill="1" applyBorder="1"/>
    <xf numFmtId="0" fontId="0" fillId="4" borderId="7" xfId="0" applyFill="1" applyBorder="1"/>
    <xf numFmtId="164" fontId="0" fillId="4" borderId="7" xfId="1" applyNumberFormat="1" applyFont="1" applyFill="1" applyBorder="1"/>
    <xf numFmtId="164" fontId="0" fillId="4" borderId="8" xfId="1" applyNumberFormat="1" applyFont="1" applyFill="1" applyBorder="1"/>
    <xf numFmtId="164" fontId="2" fillId="0" borderId="0" xfId="0" applyNumberFormat="1" applyFont="1" applyBorder="1" applyAlignment="1">
      <alignment vertical="top"/>
    </xf>
    <xf numFmtId="9" fontId="1" fillId="0" borderId="0" xfId="2" applyFont="1" applyBorder="1" applyAlignment="1">
      <alignment horizontal="center" vertical="top"/>
    </xf>
    <xf numFmtId="164" fontId="0" fillId="0" borderId="0" xfId="0" applyNumberFormat="1" applyFont="1" applyBorder="1" applyAlignment="1">
      <alignment vertical="top"/>
    </xf>
    <xf numFmtId="0" fontId="23" fillId="0" borderId="0" xfId="0" applyFont="1" applyBorder="1" applyAlignment="1">
      <alignment vertical="top"/>
    </xf>
    <xf numFmtId="0" fontId="8" fillId="3" borderId="4" xfId="0" applyFont="1" applyFill="1" applyBorder="1" applyAlignment="1">
      <alignment horizontal="left" vertical="top"/>
    </xf>
    <xf numFmtId="0" fontId="8" fillId="3" borderId="0" xfId="0" applyFont="1" applyFill="1" applyBorder="1" applyAlignment="1">
      <alignment horizontal="left" vertical="top"/>
    </xf>
    <xf numFmtId="49" fontId="8" fillId="3" borderId="0" xfId="0" applyNumberFormat="1" applyFont="1" applyFill="1" applyBorder="1" applyAlignment="1">
      <alignment horizontal="left" vertical="top" wrapText="1"/>
    </xf>
    <xf numFmtId="49" fontId="8" fillId="3" borderId="0" xfId="0" applyNumberFormat="1" applyFont="1" applyFill="1" applyBorder="1" applyAlignment="1">
      <alignment horizontal="center" vertical="top" wrapText="1"/>
    </xf>
    <xf numFmtId="165" fontId="8" fillId="3" borderId="0" xfId="1" applyNumberFormat="1" applyFont="1" applyFill="1" applyBorder="1" applyAlignment="1">
      <alignment horizontal="center" vertical="top"/>
    </xf>
    <xf numFmtId="164" fontId="8" fillId="3" borderId="0" xfId="1" applyNumberFormat="1" applyFont="1" applyFill="1" applyBorder="1" applyAlignment="1">
      <alignment horizontal="center" vertical="top"/>
    </xf>
    <xf numFmtId="164" fontId="8" fillId="3" borderId="5" xfId="1" applyNumberFormat="1" applyFont="1" applyFill="1" applyBorder="1" applyAlignment="1">
      <alignment horizontal="center" vertical="top"/>
    </xf>
    <xf numFmtId="0" fontId="8" fillId="0" borderId="4" xfId="0" applyFont="1" applyFill="1" applyBorder="1" applyAlignment="1">
      <alignment horizontal="left" vertical="top"/>
    </xf>
    <xf numFmtId="0" fontId="8" fillId="0" borderId="0" xfId="0" applyFont="1" applyFill="1" applyBorder="1" applyAlignment="1">
      <alignment horizontal="left" vertical="top"/>
    </xf>
    <xf numFmtId="49" fontId="8" fillId="2" borderId="0" xfId="0" applyNumberFormat="1" applyFont="1" applyFill="1" applyBorder="1" applyAlignment="1">
      <alignment horizontal="left" vertical="top" wrapText="1"/>
    </xf>
    <xf numFmtId="49" fontId="8" fillId="2" borderId="0" xfId="0" applyNumberFormat="1" applyFont="1" applyFill="1" applyBorder="1" applyAlignment="1">
      <alignment horizontal="center" vertical="top" wrapText="1"/>
    </xf>
    <xf numFmtId="165" fontId="8" fillId="0" borderId="0" xfId="1" applyNumberFormat="1" applyFont="1" applyFill="1" applyBorder="1" applyAlignment="1">
      <alignment horizontal="center" vertical="top"/>
    </xf>
    <xf numFmtId="164" fontId="8" fillId="2" borderId="0" xfId="1" applyNumberFormat="1" applyFont="1" applyFill="1" applyBorder="1" applyAlignment="1">
      <alignment horizontal="center" vertical="top"/>
    </xf>
    <xf numFmtId="164" fontId="8" fillId="0" borderId="0" xfId="1" applyNumberFormat="1" applyFont="1" applyFill="1" applyBorder="1" applyAlignment="1">
      <alignment horizontal="center" vertical="top"/>
    </xf>
    <xf numFmtId="164" fontId="8" fillId="0" borderId="5" xfId="1" applyNumberFormat="1" applyFont="1" applyFill="1" applyBorder="1" applyAlignment="1">
      <alignment horizontal="center" vertical="top"/>
    </xf>
    <xf numFmtId="0" fontId="22" fillId="7" borderId="0" xfId="0" applyFont="1" applyFill="1" applyBorder="1" applyAlignment="1">
      <alignment horizontal="center" vertical="top" wrapText="1"/>
    </xf>
    <xf numFmtId="0" fontId="11" fillId="5" borderId="1" xfId="0" applyFont="1" applyFill="1" applyBorder="1" applyAlignment="1">
      <alignment horizontal="left" vertical="top" wrapText="1"/>
    </xf>
    <xf numFmtId="0" fontId="11" fillId="5" borderId="2"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0" xfId="0" applyFont="1" applyFill="1" applyBorder="1" applyAlignment="1">
      <alignment horizontal="left" vertical="top" wrapText="1"/>
    </xf>
    <xf numFmtId="0" fontId="16" fillId="4" borderId="6" xfId="0" applyFont="1" applyFill="1" applyBorder="1" applyAlignment="1">
      <alignment horizontal="left" vertical="top" wrapText="1"/>
    </xf>
    <xf numFmtId="0" fontId="16" fillId="4" borderId="7" xfId="0" applyFont="1" applyFill="1" applyBorder="1" applyAlignment="1">
      <alignment horizontal="left" vertical="top" wrapText="1"/>
    </xf>
    <xf numFmtId="0" fontId="11" fillId="5" borderId="2" xfId="0" applyFont="1" applyFill="1" applyBorder="1" applyAlignment="1">
      <alignment horizontal="center" vertical="top" wrapText="1"/>
    </xf>
    <xf numFmtId="3" fontId="19" fillId="4" borderId="0" xfId="1" applyNumberFormat="1" applyFont="1" applyFill="1" applyBorder="1" applyAlignment="1">
      <alignment horizontal="center" vertical="center" wrapText="1"/>
    </xf>
    <xf numFmtId="3" fontId="16" fillId="4" borderId="7" xfId="1" applyNumberFormat="1" applyFont="1" applyFill="1" applyBorder="1" applyAlignment="1">
      <alignment horizontal="center" vertical="center"/>
    </xf>
    <xf numFmtId="0" fontId="17" fillId="5" borderId="1" xfId="0" applyFont="1" applyFill="1" applyBorder="1" applyAlignment="1">
      <alignment horizontal="left" vertical="center" wrapText="1"/>
    </xf>
    <xf numFmtId="0" fontId="17" fillId="5" borderId="2" xfId="0" applyFont="1" applyFill="1" applyBorder="1" applyAlignment="1">
      <alignment horizontal="left" vertical="center" wrapText="1"/>
    </xf>
    <xf numFmtId="0" fontId="11" fillId="5" borderId="0" xfId="0" applyFont="1" applyFill="1" applyBorder="1" applyAlignment="1">
      <alignment horizontal="left" vertical="top" wrapText="1"/>
    </xf>
    <xf numFmtId="0" fontId="12" fillId="5" borderId="0" xfId="0" applyFont="1" applyFill="1" applyBorder="1" applyAlignment="1">
      <alignment horizontal="left"/>
    </xf>
    <xf numFmtId="1" fontId="11" fillId="5" borderId="0" xfId="1" applyNumberFormat="1" applyFont="1" applyFill="1" applyBorder="1" applyAlignment="1">
      <alignment horizontal="right" vertical="top"/>
    </xf>
    <xf numFmtId="164" fontId="11" fillId="5" borderId="0" xfId="1" applyNumberFormat="1" applyFont="1" applyFill="1" applyBorder="1" applyAlignment="1">
      <alignment horizontal="center" vertical="top"/>
    </xf>
  </cellXfs>
  <cellStyles count="3">
    <cellStyle name="Komma" xfId="1" builtinId="3"/>
    <cellStyle name="Normal" xfId="0" builtinId="0"/>
    <cellStyle name="Prosent" xfId="2" builtinId="5"/>
  </cellStyles>
  <dxfs count="108">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
      <font>
        <color theme="9"/>
      </font>
    </dxf>
    <dxf>
      <font>
        <color theme="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99"/>
  <sheetViews>
    <sheetView showGridLines="0" tabSelected="1" zoomScale="80" zoomScaleNormal="80" workbookViewId="0">
      <pane xSplit="9" ySplit="7" topLeftCell="J8" activePane="bottomRight" state="frozen"/>
      <selection pane="topRight" activeCell="I1" sqref="I1"/>
      <selection pane="bottomLeft" activeCell="A13" sqref="A13"/>
      <selection pane="bottomRight" activeCell="AB11" sqref="AB11"/>
    </sheetView>
  </sheetViews>
  <sheetFormatPr baseColWidth="10" defaultColWidth="11.44140625" defaultRowHeight="14.4" x14ac:dyDescent="0.3"/>
  <cols>
    <col min="1" max="1" width="6.6640625" style="147" hidden="1" customWidth="1"/>
    <col min="2" max="2" width="7.6640625" style="147" hidden="1" customWidth="1"/>
    <col min="3" max="3" width="9.109375" style="147" hidden="1" customWidth="1"/>
    <col min="4" max="4" width="12.109375" style="147" hidden="1" customWidth="1"/>
    <col min="5" max="5" width="9.5546875" style="87" bestFit="1" customWidth="1"/>
    <col min="6" max="6" width="0.109375" style="87" hidden="1" customWidth="1"/>
    <col min="7" max="7" width="83.88671875" style="85" bestFit="1" customWidth="1"/>
    <col min="8" max="8" width="11.88671875" style="86" bestFit="1" customWidth="1"/>
    <col min="9" max="9" width="9.5546875" style="7" bestFit="1" customWidth="1"/>
    <col min="10" max="12" width="12.5546875" style="47" bestFit="1" customWidth="1"/>
    <col min="13" max="13" width="10.5546875" style="47" customWidth="1"/>
    <col min="14" max="14" width="205.88671875" style="22" hidden="1" customWidth="1"/>
    <col min="15" max="15" width="11.109375" style="84" hidden="1" customWidth="1"/>
    <col min="16" max="16" width="11.44140625" style="5" hidden="1" customWidth="1"/>
    <col min="17" max="17" width="11.44140625" style="13" hidden="1" customWidth="1"/>
    <col min="18" max="18" width="10.109375" style="5" hidden="1" customWidth="1"/>
    <col min="19" max="19" width="16.44140625" style="5" hidden="1" customWidth="1"/>
    <col min="20" max="20" width="11.44140625" style="5" hidden="1" customWidth="1"/>
    <col min="21" max="21" width="13.5546875" style="70" hidden="1" customWidth="1"/>
    <col min="22" max="24" width="13.5546875" style="5" hidden="1" customWidth="1"/>
    <col min="25" max="25" width="11.44140625" style="5"/>
    <col min="26" max="26" width="24.44140625" style="5" bestFit="1" customWidth="1"/>
    <col min="27" max="29" width="16.33203125" style="5" bestFit="1" customWidth="1"/>
    <col min="30" max="16384" width="11.44140625" style="5"/>
  </cols>
  <sheetData>
    <row r="1" spans="1:30" s="95" customFormat="1" ht="15.6" x14ac:dyDescent="0.3">
      <c r="A1" s="188"/>
      <c r="B1" s="188"/>
      <c r="C1" s="188"/>
      <c r="D1" s="188"/>
      <c r="E1" s="189" t="s">
        <v>221</v>
      </c>
      <c r="F1" s="190"/>
      <c r="G1" s="190"/>
      <c r="H1" s="195" t="s">
        <v>3</v>
      </c>
      <c r="I1" s="195"/>
      <c r="J1" s="137">
        <v>2019</v>
      </c>
      <c r="K1" s="137">
        <v>2020</v>
      </c>
      <c r="L1" s="137">
        <v>2021</v>
      </c>
      <c r="M1" s="138">
        <v>2022</v>
      </c>
      <c r="O1" s="96"/>
      <c r="Q1" s="97"/>
      <c r="U1" s="69"/>
      <c r="V1" s="8"/>
      <c r="W1" s="8"/>
      <c r="X1" s="8"/>
    </row>
    <row r="2" spans="1:30" s="8" customFormat="1" ht="15" customHeight="1" x14ac:dyDescent="0.3">
      <c r="A2" s="188"/>
      <c r="B2" s="188"/>
      <c r="C2" s="188"/>
      <c r="D2" s="188"/>
      <c r="E2" s="191" t="s">
        <v>185</v>
      </c>
      <c r="F2" s="192"/>
      <c r="G2" s="192"/>
      <c r="H2" s="196">
        <f>+J2+K2+L2+M2</f>
        <v>4645520</v>
      </c>
      <c r="I2" s="196"/>
      <c r="J2" s="124">
        <f>+J34+J49+J63+J92+J100+J109+J117+J122+J153+J162</f>
        <v>1140370</v>
      </c>
      <c r="K2" s="124">
        <f>+K34+K49+K63+K92+K100+K109+K117+K122+K153+K162</f>
        <v>1118350</v>
      </c>
      <c r="L2" s="124">
        <f>+L34+L49+L63+L92+L100+L109+L117+L122+L153+L162</f>
        <v>1302350</v>
      </c>
      <c r="M2" s="139">
        <f>+M34+M49+M63+M92+M100+M109+M117+M122+M153+M162</f>
        <v>1084450</v>
      </c>
      <c r="O2" s="80"/>
      <c r="Q2" s="9"/>
      <c r="U2" s="69"/>
    </row>
    <row r="3" spans="1:30" s="8" customFormat="1" ht="18.75" hidden="1" customHeight="1" x14ac:dyDescent="0.3">
      <c r="A3" s="188"/>
      <c r="B3" s="188"/>
      <c r="C3" s="188"/>
      <c r="D3" s="188"/>
      <c r="E3" s="191"/>
      <c r="F3" s="192"/>
      <c r="G3" s="192"/>
      <c r="H3" s="196"/>
      <c r="I3" s="196"/>
      <c r="J3" s="128"/>
      <c r="K3" s="128"/>
      <c r="L3" s="128"/>
      <c r="M3" s="140"/>
      <c r="N3"/>
      <c r="O3"/>
      <c r="Q3" s="9"/>
      <c r="U3" s="69"/>
    </row>
    <row r="4" spans="1:30" s="8" customFormat="1" ht="6" customHeight="1" thickBot="1" x14ac:dyDescent="0.35">
      <c r="A4" s="188"/>
      <c r="B4" s="188"/>
      <c r="C4" s="188"/>
      <c r="D4" s="188"/>
      <c r="E4" s="193"/>
      <c r="F4" s="194"/>
      <c r="G4" s="194"/>
      <c r="H4" s="197"/>
      <c r="I4" s="197"/>
      <c r="J4" s="141"/>
      <c r="K4" s="141"/>
      <c r="L4" s="141"/>
      <c r="M4" s="142"/>
      <c r="O4" s="80"/>
      <c r="Q4" s="9"/>
      <c r="U4" s="69"/>
    </row>
    <row r="5" spans="1:30" s="1" customFormat="1" ht="5.25" customHeight="1" thickBot="1" x14ac:dyDescent="0.35">
      <c r="A5" s="188"/>
      <c r="B5" s="188"/>
      <c r="C5" s="188"/>
      <c r="D5" s="188"/>
      <c r="E5" s="81"/>
      <c r="F5" s="81"/>
      <c r="U5" s="2"/>
    </row>
    <row r="6" spans="1:30" s="92" customFormat="1" ht="15.6" x14ac:dyDescent="0.3">
      <c r="A6" s="188"/>
      <c r="B6" s="188"/>
      <c r="C6" s="188"/>
      <c r="D6" s="188"/>
      <c r="E6" s="198" t="s">
        <v>74</v>
      </c>
      <c r="F6" s="199"/>
      <c r="G6" s="199"/>
      <c r="H6" s="126" t="s">
        <v>68</v>
      </c>
      <c r="I6" s="114" t="s">
        <v>5</v>
      </c>
      <c r="J6" s="115">
        <v>2019</v>
      </c>
      <c r="K6" s="115">
        <v>2020</v>
      </c>
      <c r="L6" s="115">
        <v>2021</v>
      </c>
      <c r="M6" s="129">
        <v>2022</v>
      </c>
      <c r="N6" s="30" t="s">
        <v>4</v>
      </c>
      <c r="O6" s="31"/>
      <c r="Q6" s="93"/>
      <c r="U6" s="94"/>
    </row>
    <row r="7" spans="1:30" x14ac:dyDescent="0.3">
      <c r="A7" s="147" t="s">
        <v>225</v>
      </c>
      <c r="B7" s="147" t="s">
        <v>226</v>
      </c>
      <c r="C7" s="147" t="s">
        <v>227</v>
      </c>
      <c r="D7" s="147" t="s">
        <v>228</v>
      </c>
      <c r="E7" s="116"/>
      <c r="F7" s="110"/>
      <c r="G7" s="71"/>
      <c r="H7" s="72"/>
      <c r="I7" s="72"/>
      <c r="J7" s="40"/>
      <c r="K7" s="40"/>
      <c r="L7" s="40"/>
      <c r="M7" s="130"/>
      <c r="N7" s="82"/>
      <c r="O7" s="83"/>
      <c r="P7" s="5" t="s">
        <v>225</v>
      </c>
      <c r="Q7" s="13" t="s">
        <v>226</v>
      </c>
      <c r="R7" s="5" t="s">
        <v>227</v>
      </c>
      <c r="S7" s="5" t="s">
        <v>228</v>
      </c>
      <c r="U7" s="70">
        <v>2019</v>
      </c>
      <c r="V7" s="5">
        <v>2020</v>
      </c>
      <c r="W7" s="5">
        <v>2021</v>
      </c>
      <c r="X7" s="5">
        <v>2022</v>
      </c>
    </row>
    <row r="8" spans="1:30" s="99" customFormat="1" x14ac:dyDescent="0.3">
      <c r="A8" s="147"/>
      <c r="B8" s="147"/>
      <c r="C8" s="147"/>
      <c r="D8" s="147"/>
      <c r="E8" s="117"/>
      <c r="F8" s="127"/>
      <c r="G8" s="127" t="s">
        <v>77</v>
      </c>
      <c r="H8" s="73"/>
      <c r="I8" s="25"/>
      <c r="J8" s="41"/>
      <c r="K8" s="41"/>
      <c r="L8" s="41"/>
      <c r="M8" s="131"/>
      <c r="N8" s="26"/>
      <c r="O8" s="32"/>
      <c r="P8" s="108"/>
      <c r="Q8" s="109"/>
      <c r="R8" s="108"/>
      <c r="S8" s="108"/>
      <c r="U8" s="101"/>
      <c r="AA8" s="172"/>
      <c r="AB8" s="172"/>
      <c r="AC8" s="172"/>
      <c r="AD8" s="172"/>
    </row>
    <row r="9" spans="1:30" x14ac:dyDescent="0.3">
      <c r="A9" s="147">
        <v>32300</v>
      </c>
      <c r="B9" s="147">
        <v>400020</v>
      </c>
      <c r="C9" s="147">
        <v>13000</v>
      </c>
      <c r="D9" s="147">
        <v>3844081</v>
      </c>
      <c r="E9" s="118">
        <v>1</v>
      </c>
      <c r="F9" s="111"/>
      <c r="G9" s="15" t="s">
        <v>275</v>
      </c>
      <c r="H9" s="16" t="s">
        <v>79</v>
      </c>
      <c r="I9" s="17">
        <v>260000</v>
      </c>
      <c r="J9" s="46">
        <v>10000</v>
      </c>
      <c r="K9" s="46">
        <v>20000</v>
      </c>
      <c r="L9" s="46">
        <v>80000</v>
      </c>
      <c r="M9" s="132">
        <v>100000</v>
      </c>
      <c r="N9" s="23" t="s">
        <v>119</v>
      </c>
      <c r="O9" s="36"/>
      <c r="P9" s="5">
        <v>32300</v>
      </c>
      <c r="Q9" s="13">
        <v>400020</v>
      </c>
      <c r="R9" s="5">
        <v>13000</v>
      </c>
      <c r="S9" s="5">
        <v>3844081</v>
      </c>
      <c r="U9" s="70">
        <v>10000000</v>
      </c>
      <c r="V9" s="70">
        <v>20000000</v>
      </c>
      <c r="W9" s="70">
        <v>80000000</v>
      </c>
      <c r="X9" s="70">
        <v>100000000</v>
      </c>
      <c r="AA9" s="171"/>
      <c r="AB9" s="171"/>
      <c r="AC9" s="171"/>
      <c r="AD9" s="171"/>
    </row>
    <row r="10" spans="1:30" x14ac:dyDescent="0.3">
      <c r="A10" s="147">
        <v>32300</v>
      </c>
      <c r="B10" s="147">
        <v>101030</v>
      </c>
      <c r="C10" s="147">
        <v>20100</v>
      </c>
      <c r="D10" s="147">
        <v>3711007</v>
      </c>
      <c r="E10" s="119">
        <v>2</v>
      </c>
      <c r="G10" s="6" t="s">
        <v>222</v>
      </c>
      <c r="H10" s="14" t="s">
        <v>84</v>
      </c>
      <c r="I10" s="7">
        <v>250</v>
      </c>
      <c r="J10" s="47">
        <v>250</v>
      </c>
      <c r="M10" s="133"/>
      <c r="N10" s="22" t="s">
        <v>120</v>
      </c>
      <c r="O10" s="35"/>
      <c r="P10" s="5">
        <v>32300</v>
      </c>
      <c r="Q10" s="13">
        <v>101030</v>
      </c>
      <c r="R10" s="5">
        <v>20100</v>
      </c>
      <c r="S10" s="5">
        <v>3711007</v>
      </c>
      <c r="U10" s="70">
        <v>250000</v>
      </c>
      <c r="V10" s="70">
        <v>0</v>
      </c>
      <c r="W10" s="70">
        <v>0</v>
      </c>
      <c r="X10" s="70">
        <v>0</v>
      </c>
      <c r="AA10" s="171"/>
      <c r="AB10" s="171"/>
      <c r="AC10" s="171"/>
      <c r="AD10" s="171"/>
    </row>
    <row r="11" spans="1:30" x14ac:dyDescent="0.3">
      <c r="A11" s="147">
        <v>32300</v>
      </c>
      <c r="B11" s="147">
        <v>101030</v>
      </c>
      <c r="C11" s="147">
        <v>12000</v>
      </c>
      <c r="D11" s="147">
        <v>3711008</v>
      </c>
      <c r="E11" s="118">
        <v>3</v>
      </c>
      <c r="F11" s="111"/>
      <c r="G11" s="15" t="s">
        <v>276</v>
      </c>
      <c r="H11" s="16" t="s">
        <v>84</v>
      </c>
      <c r="I11" s="17">
        <v>170</v>
      </c>
      <c r="J11" s="46">
        <v>170</v>
      </c>
      <c r="K11" s="46"/>
      <c r="L11" s="46"/>
      <c r="M11" s="132"/>
      <c r="N11" s="23" t="s">
        <v>120</v>
      </c>
      <c r="O11" s="36"/>
      <c r="P11" s="5">
        <v>32300</v>
      </c>
      <c r="Q11" s="13">
        <v>101030</v>
      </c>
      <c r="R11" s="5">
        <v>12000</v>
      </c>
      <c r="S11" s="5">
        <v>3711008</v>
      </c>
      <c r="U11" s="70">
        <v>170000</v>
      </c>
      <c r="V11" s="70">
        <v>0</v>
      </c>
      <c r="W11" s="70">
        <v>0</v>
      </c>
      <c r="X11" s="70">
        <v>0</v>
      </c>
      <c r="AA11" s="171"/>
      <c r="AB11" s="171"/>
      <c r="AC11" s="171"/>
      <c r="AD11" s="171"/>
    </row>
    <row r="12" spans="1:30" x14ac:dyDescent="0.3">
      <c r="A12" s="147">
        <v>32300</v>
      </c>
      <c r="B12" s="147">
        <v>101030</v>
      </c>
      <c r="C12" s="147">
        <v>20100</v>
      </c>
      <c r="D12" s="147">
        <v>3711009</v>
      </c>
      <c r="E12" s="119">
        <v>4</v>
      </c>
      <c r="G12" s="6" t="s">
        <v>277</v>
      </c>
      <c r="H12" s="14" t="s">
        <v>84</v>
      </c>
      <c r="I12" s="7">
        <v>4800</v>
      </c>
      <c r="J12" s="47">
        <v>4800</v>
      </c>
      <c r="M12" s="133"/>
      <c r="N12" s="22" t="s">
        <v>120</v>
      </c>
      <c r="O12" s="35"/>
      <c r="P12" s="5">
        <v>32300</v>
      </c>
      <c r="Q12" s="13">
        <v>101030</v>
      </c>
      <c r="R12" s="5">
        <v>20100</v>
      </c>
      <c r="S12" s="5">
        <v>3711009</v>
      </c>
      <c r="U12" s="70">
        <v>4800000</v>
      </c>
      <c r="V12" s="70">
        <v>0</v>
      </c>
      <c r="W12" s="70">
        <v>0</v>
      </c>
      <c r="X12" s="70">
        <v>0</v>
      </c>
      <c r="AA12" s="171"/>
      <c r="AB12" s="171"/>
      <c r="AC12" s="171"/>
      <c r="AD12" s="171"/>
    </row>
    <row r="13" spans="1:30" x14ac:dyDescent="0.3">
      <c r="A13" s="147">
        <v>32300</v>
      </c>
      <c r="B13" s="147">
        <v>400020</v>
      </c>
      <c r="C13" s="147">
        <v>38600</v>
      </c>
      <c r="D13" s="147">
        <v>3844082</v>
      </c>
      <c r="E13" s="118">
        <v>5</v>
      </c>
      <c r="F13" s="111"/>
      <c r="G13" s="15" t="s">
        <v>88</v>
      </c>
      <c r="H13" s="16" t="s">
        <v>87</v>
      </c>
      <c r="I13" s="17">
        <v>45000</v>
      </c>
      <c r="J13" s="46">
        <v>20000</v>
      </c>
      <c r="K13" s="46">
        <v>25000</v>
      </c>
      <c r="L13" s="46"/>
      <c r="M13" s="132"/>
      <c r="N13" s="23"/>
      <c r="O13" s="36"/>
      <c r="P13" s="5">
        <v>32300</v>
      </c>
      <c r="Q13" s="13">
        <v>400020</v>
      </c>
      <c r="R13" s="5">
        <v>38600</v>
      </c>
      <c r="S13" s="5">
        <v>3844082</v>
      </c>
      <c r="U13" s="70">
        <v>20000000</v>
      </c>
      <c r="V13" s="70">
        <v>25000000</v>
      </c>
      <c r="W13" s="70">
        <v>0</v>
      </c>
      <c r="X13" s="70">
        <v>0</v>
      </c>
      <c r="AA13" s="171"/>
      <c r="AB13" s="171"/>
      <c r="AC13" s="171"/>
      <c r="AD13" s="171"/>
    </row>
    <row r="14" spans="1:30" x14ac:dyDescent="0.3">
      <c r="A14" s="147">
        <v>32300</v>
      </c>
      <c r="B14" s="147">
        <v>400020</v>
      </c>
      <c r="C14" s="147">
        <v>38600</v>
      </c>
      <c r="D14" s="147">
        <v>3844060</v>
      </c>
      <c r="E14" s="119">
        <v>6</v>
      </c>
      <c r="G14" s="6" t="s">
        <v>12</v>
      </c>
      <c r="H14" s="14" t="s">
        <v>84</v>
      </c>
      <c r="I14" s="7">
        <v>110000</v>
      </c>
      <c r="J14" s="47">
        <v>12000</v>
      </c>
      <c r="M14" s="133"/>
      <c r="O14" s="35"/>
      <c r="P14" s="5">
        <v>32300</v>
      </c>
      <c r="Q14" s="13">
        <v>400020</v>
      </c>
      <c r="R14" s="5">
        <v>38600</v>
      </c>
      <c r="S14" s="5">
        <v>3844060</v>
      </c>
      <c r="U14" s="70">
        <v>12000000</v>
      </c>
      <c r="V14" s="70">
        <v>0</v>
      </c>
      <c r="W14" s="70">
        <v>0</v>
      </c>
      <c r="X14" s="70">
        <v>0</v>
      </c>
      <c r="AA14" s="171"/>
      <c r="AB14" s="171"/>
      <c r="AC14" s="171"/>
      <c r="AD14" s="171"/>
    </row>
    <row r="15" spans="1:30" x14ac:dyDescent="0.3">
      <c r="A15" s="147">
        <v>32300</v>
      </c>
      <c r="B15" s="147">
        <v>400030</v>
      </c>
      <c r="C15" s="147">
        <v>13000</v>
      </c>
      <c r="D15" s="147">
        <v>4700</v>
      </c>
      <c r="E15" s="118">
        <v>7</v>
      </c>
      <c r="F15" s="111"/>
      <c r="G15" s="15" t="s">
        <v>13</v>
      </c>
      <c r="H15" s="16"/>
      <c r="I15" s="17"/>
      <c r="J15" s="46">
        <v>1000</v>
      </c>
      <c r="K15" s="46">
        <v>1000</v>
      </c>
      <c r="L15" s="46">
        <v>1000</v>
      </c>
      <c r="M15" s="132">
        <v>1000</v>
      </c>
      <c r="N15" s="23"/>
      <c r="O15" s="36"/>
      <c r="P15" s="5">
        <v>32300</v>
      </c>
      <c r="Q15" s="13">
        <v>400030</v>
      </c>
      <c r="R15" s="5">
        <v>13000</v>
      </c>
      <c r="S15" s="5">
        <v>4700</v>
      </c>
      <c r="U15" s="70">
        <v>1000000</v>
      </c>
      <c r="V15" s="70">
        <v>1000000</v>
      </c>
      <c r="W15" s="70">
        <v>1000000</v>
      </c>
      <c r="X15" s="70">
        <v>1000000</v>
      </c>
      <c r="AA15" s="171"/>
      <c r="AB15" s="171"/>
      <c r="AC15" s="171"/>
      <c r="AD15" s="171"/>
    </row>
    <row r="16" spans="1:30" x14ac:dyDescent="0.3">
      <c r="A16" s="147">
        <v>32300</v>
      </c>
      <c r="B16" s="147">
        <v>400020</v>
      </c>
      <c r="C16" s="147">
        <v>33800</v>
      </c>
      <c r="D16" s="147">
        <v>3844045</v>
      </c>
      <c r="E16" s="119">
        <v>8</v>
      </c>
      <c r="G16" s="6" t="s">
        <v>262</v>
      </c>
      <c r="H16" s="14" t="s">
        <v>85</v>
      </c>
      <c r="I16" s="7">
        <v>143000</v>
      </c>
      <c r="J16" s="47">
        <v>30000</v>
      </c>
      <c r="K16" s="47">
        <v>50000</v>
      </c>
      <c r="L16" s="47">
        <f>56000+3000</f>
        <v>59000</v>
      </c>
      <c r="M16" s="133"/>
      <c r="N16" s="22" t="s">
        <v>167</v>
      </c>
      <c r="O16" s="35"/>
      <c r="P16" s="5">
        <v>32300</v>
      </c>
      <c r="Q16" s="13">
        <v>400020</v>
      </c>
      <c r="R16" s="5">
        <v>33800</v>
      </c>
      <c r="S16" s="5">
        <v>3844045</v>
      </c>
      <c r="U16" s="70">
        <v>30000000</v>
      </c>
      <c r="V16" s="70">
        <v>50000000</v>
      </c>
      <c r="W16" s="70">
        <v>59000000</v>
      </c>
      <c r="X16" s="70">
        <v>0</v>
      </c>
      <c r="AA16" s="171"/>
      <c r="AB16" s="171"/>
      <c r="AC16" s="171"/>
      <c r="AD16" s="171"/>
    </row>
    <row r="17" spans="1:24" x14ac:dyDescent="0.3">
      <c r="A17" s="147">
        <v>32300</v>
      </c>
      <c r="B17" s="147">
        <v>400020</v>
      </c>
      <c r="C17" s="147">
        <v>33800</v>
      </c>
      <c r="D17" s="147">
        <v>3844046</v>
      </c>
      <c r="E17" s="118">
        <v>9</v>
      </c>
      <c r="F17" s="111"/>
      <c r="G17" s="15" t="s">
        <v>243</v>
      </c>
      <c r="H17" s="16" t="s">
        <v>86</v>
      </c>
      <c r="I17" s="17">
        <v>174000</v>
      </c>
      <c r="J17" s="46">
        <v>30000</v>
      </c>
      <c r="K17" s="46">
        <v>50000</v>
      </c>
      <c r="L17" s="46">
        <v>44000</v>
      </c>
      <c r="M17" s="132">
        <v>50000</v>
      </c>
      <c r="N17" s="23" t="s">
        <v>167</v>
      </c>
      <c r="O17" s="36"/>
      <c r="P17" s="5">
        <v>32300</v>
      </c>
      <c r="Q17" s="13">
        <v>400020</v>
      </c>
      <c r="R17" s="5">
        <v>33800</v>
      </c>
      <c r="S17" s="5">
        <v>3844046</v>
      </c>
      <c r="U17" s="70">
        <v>30000000</v>
      </c>
      <c r="V17" s="70">
        <v>50000000</v>
      </c>
      <c r="W17" s="70">
        <v>44000000</v>
      </c>
      <c r="X17" s="70">
        <v>50000000</v>
      </c>
    </row>
    <row r="18" spans="1:24" x14ac:dyDescent="0.3">
      <c r="A18" s="147">
        <v>32700</v>
      </c>
      <c r="B18" s="147">
        <v>400020</v>
      </c>
      <c r="C18" s="147">
        <v>38600</v>
      </c>
      <c r="D18" s="147">
        <v>3844059</v>
      </c>
      <c r="E18" s="119">
        <v>10</v>
      </c>
      <c r="G18" s="6" t="s">
        <v>15</v>
      </c>
      <c r="H18" s="14" t="s">
        <v>84</v>
      </c>
      <c r="I18" s="7">
        <v>6600</v>
      </c>
      <c r="J18" s="47">
        <v>600</v>
      </c>
      <c r="K18" s="47">
        <v>4500</v>
      </c>
      <c r="M18" s="133"/>
      <c r="O18" s="35"/>
      <c r="P18" s="5">
        <v>32700</v>
      </c>
      <c r="Q18" s="13">
        <v>400020</v>
      </c>
      <c r="R18" s="5">
        <v>38600</v>
      </c>
      <c r="S18" s="5">
        <v>3844059</v>
      </c>
      <c r="U18" s="70">
        <v>600000</v>
      </c>
      <c r="V18" s="70">
        <v>4500000</v>
      </c>
      <c r="W18" s="70">
        <v>0</v>
      </c>
      <c r="X18" s="70">
        <v>0</v>
      </c>
    </row>
    <row r="19" spans="1:24" x14ac:dyDescent="0.3">
      <c r="A19" s="147">
        <v>32300</v>
      </c>
      <c r="B19" s="147">
        <v>400030</v>
      </c>
      <c r="C19" s="147">
        <v>26500</v>
      </c>
      <c r="D19" s="147">
        <v>3888005</v>
      </c>
      <c r="E19" s="118">
        <v>11</v>
      </c>
      <c r="F19" s="111"/>
      <c r="G19" s="15" t="s">
        <v>239</v>
      </c>
      <c r="H19" s="16" t="s">
        <v>84</v>
      </c>
      <c r="I19" s="17"/>
      <c r="J19" s="46">
        <v>3500</v>
      </c>
      <c r="K19" s="46"/>
      <c r="L19" s="46"/>
      <c r="M19" s="132"/>
      <c r="N19" s="23"/>
      <c r="O19" s="36"/>
      <c r="P19" s="5">
        <v>32300</v>
      </c>
      <c r="Q19" s="13">
        <v>400030</v>
      </c>
      <c r="R19" s="5">
        <v>26500</v>
      </c>
      <c r="S19" s="5">
        <v>3888005</v>
      </c>
      <c r="U19" s="70">
        <v>3500000</v>
      </c>
      <c r="V19" s="70">
        <v>0</v>
      </c>
      <c r="W19" s="70">
        <v>0</v>
      </c>
      <c r="X19" s="70">
        <v>0</v>
      </c>
    </row>
    <row r="20" spans="1:24" x14ac:dyDescent="0.3">
      <c r="A20" s="147">
        <v>32300</v>
      </c>
      <c r="B20" s="147">
        <v>400050</v>
      </c>
      <c r="C20" s="147">
        <v>18000</v>
      </c>
      <c r="D20" s="147">
        <v>3844067</v>
      </c>
      <c r="E20" s="119">
        <v>12</v>
      </c>
      <c r="G20" s="6" t="s">
        <v>263</v>
      </c>
      <c r="H20" s="14" t="s">
        <v>84</v>
      </c>
      <c r="I20" s="7">
        <v>27000</v>
      </c>
      <c r="J20" s="47">
        <v>2000</v>
      </c>
      <c r="M20" s="133"/>
      <c r="O20" s="35"/>
      <c r="P20" s="5">
        <v>32300</v>
      </c>
      <c r="Q20" s="13">
        <v>400050</v>
      </c>
      <c r="R20" s="5">
        <v>18000</v>
      </c>
      <c r="S20" s="5">
        <v>3844067</v>
      </c>
      <c r="U20" s="70">
        <v>2000000</v>
      </c>
      <c r="V20" s="70">
        <v>0</v>
      </c>
      <c r="W20" s="70">
        <v>0</v>
      </c>
      <c r="X20" s="70">
        <v>0</v>
      </c>
    </row>
    <row r="21" spans="1:24" x14ac:dyDescent="0.3">
      <c r="A21" s="147">
        <v>32300</v>
      </c>
      <c r="B21" s="147">
        <v>400050</v>
      </c>
      <c r="C21" s="147">
        <v>18000</v>
      </c>
      <c r="D21" s="147">
        <v>3844069</v>
      </c>
      <c r="E21" s="118">
        <v>13</v>
      </c>
      <c r="F21" s="111"/>
      <c r="G21" s="15" t="s">
        <v>240</v>
      </c>
      <c r="H21" s="16" t="s">
        <v>84</v>
      </c>
      <c r="I21" s="17">
        <v>4000</v>
      </c>
      <c r="J21" s="46">
        <v>3500</v>
      </c>
      <c r="K21" s="46"/>
      <c r="L21" s="46"/>
      <c r="M21" s="132"/>
      <c r="N21" s="23"/>
      <c r="O21" s="36"/>
      <c r="P21" s="5">
        <v>32300</v>
      </c>
      <c r="Q21" s="13">
        <v>400050</v>
      </c>
      <c r="R21" s="5">
        <v>18000</v>
      </c>
      <c r="S21" s="5">
        <v>3844069</v>
      </c>
      <c r="U21" s="70">
        <v>3500000</v>
      </c>
      <c r="V21" s="70">
        <v>0</v>
      </c>
      <c r="W21" s="70">
        <v>0</v>
      </c>
      <c r="X21" s="70">
        <v>0</v>
      </c>
    </row>
    <row r="22" spans="1:24" x14ac:dyDescent="0.3">
      <c r="A22" s="147">
        <v>32002</v>
      </c>
      <c r="B22" s="147">
        <v>101002</v>
      </c>
      <c r="C22" s="147">
        <v>12000</v>
      </c>
      <c r="D22" s="147">
        <v>3844066</v>
      </c>
      <c r="E22" s="119">
        <v>14</v>
      </c>
      <c r="G22" s="6" t="s">
        <v>16</v>
      </c>
      <c r="H22" s="14" t="s">
        <v>87</v>
      </c>
      <c r="J22" s="47">
        <f>10000-3000</f>
        <v>7000</v>
      </c>
      <c r="K22" s="47">
        <f>10000-3000</f>
        <v>7000</v>
      </c>
      <c r="M22" s="133"/>
      <c r="N22" s="22" t="s">
        <v>121</v>
      </c>
      <c r="O22" s="35"/>
      <c r="P22" s="5">
        <v>32002</v>
      </c>
      <c r="Q22" s="13">
        <v>101002</v>
      </c>
      <c r="R22" s="5">
        <v>12000</v>
      </c>
      <c r="S22" s="5">
        <v>3844066</v>
      </c>
      <c r="U22" s="70">
        <v>10000000</v>
      </c>
      <c r="V22" s="70">
        <v>10000000</v>
      </c>
      <c r="W22" s="70">
        <v>0</v>
      </c>
      <c r="X22" s="70">
        <v>0</v>
      </c>
    </row>
    <row r="23" spans="1:24" x14ac:dyDescent="0.3">
      <c r="A23" s="147">
        <v>35290</v>
      </c>
      <c r="B23" s="147">
        <v>800015</v>
      </c>
      <c r="C23" s="147">
        <v>88000</v>
      </c>
      <c r="D23" s="147">
        <v>9990</v>
      </c>
      <c r="E23" s="118">
        <v>15</v>
      </c>
      <c r="F23" s="111"/>
      <c r="G23" s="15" t="s">
        <v>278</v>
      </c>
      <c r="H23" s="16" t="s">
        <v>84</v>
      </c>
      <c r="I23" s="17"/>
      <c r="J23" s="46">
        <v>2500</v>
      </c>
      <c r="K23" s="46"/>
      <c r="L23" s="46"/>
      <c r="M23" s="132"/>
      <c r="N23" s="23"/>
      <c r="O23" s="36"/>
      <c r="P23" s="5">
        <v>35290</v>
      </c>
      <c r="Q23" s="13">
        <v>800015</v>
      </c>
      <c r="R23" s="5">
        <v>88000</v>
      </c>
      <c r="S23" s="5">
        <v>9990</v>
      </c>
      <c r="U23" s="70">
        <v>2500000</v>
      </c>
      <c r="V23" s="70">
        <v>0</v>
      </c>
      <c r="W23" s="70">
        <v>0</v>
      </c>
      <c r="X23" s="70">
        <v>0</v>
      </c>
    </row>
    <row r="24" spans="1:24" x14ac:dyDescent="0.3">
      <c r="A24" s="147">
        <v>32300</v>
      </c>
      <c r="B24" s="147">
        <v>105027</v>
      </c>
      <c r="C24" s="147">
        <v>23300</v>
      </c>
      <c r="D24" s="147">
        <v>3833003</v>
      </c>
      <c r="E24" s="119">
        <v>16</v>
      </c>
      <c r="G24" s="6" t="s">
        <v>241</v>
      </c>
      <c r="H24" s="14" t="s">
        <v>87</v>
      </c>
      <c r="I24" s="7">
        <v>7000</v>
      </c>
      <c r="J24" s="47">
        <v>2000</v>
      </c>
      <c r="K24" s="47">
        <v>2000</v>
      </c>
      <c r="M24" s="133"/>
      <c r="N24" s="22" t="s">
        <v>122</v>
      </c>
      <c r="O24" s="35"/>
      <c r="P24" s="5">
        <v>32300</v>
      </c>
      <c r="Q24" s="13">
        <v>105027</v>
      </c>
      <c r="R24" s="5">
        <v>23300</v>
      </c>
      <c r="S24" s="5">
        <v>3833003</v>
      </c>
      <c r="U24" s="70">
        <v>2000000</v>
      </c>
      <c r="V24" s="70">
        <v>2000000</v>
      </c>
      <c r="W24" s="70">
        <v>0</v>
      </c>
      <c r="X24" s="70">
        <v>0</v>
      </c>
    </row>
    <row r="25" spans="1:24" x14ac:dyDescent="0.3">
      <c r="A25" s="147">
        <v>32300</v>
      </c>
      <c r="B25" s="147">
        <v>105027</v>
      </c>
      <c r="C25" s="147">
        <v>23300</v>
      </c>
      <c r="D25" s="147">
        <v>391433000</v>
      </c>
      <c r="E25" s="118">
        <v>17</v>
      </c>
      <c r="F25" s="111"/>
      <c r="G25" s="15" t="s">
        <v>242</v>
      </c>
      <c r="H25" s="16" t="s">
        <v>84</v>
      </c>
      <c r="I25" s="17">
        <v>8000</v>
      </c>
      <c r="J25" s="46">
        <v>2000</v>
      </c>
      <c r="K25" s="46"/>
      <c r="L25" s="46"/>
      <c r="M25" s="132"/>
      <c r="N25" s="23" t="s">
        <v>122</v>
      </c>
      <c r="O25" s="36"/>
      <c r="P25" s="5">
        <v>32300</v>
      </c>
      <c r="Q25" s="13">
        <v>105027</v>
      </c>
      <c r="R25" s="5">
        <v>23300</v>
      </c>
      <c r="S25" s="5">
        <v>391433000</v>
      </c>
      <c r="U25" s="70">
        <v>2000000</v>
      </c>
      <c r="V25" s="70">
        <v>0</v>
      </c>
      <c r="W25" s="70">
        <v>0</v>
      </c>
      <c r="X25" s="70">
        <v>0</v>
      </c>
    </row>
    <row r="26" spans="1:24" x14ac:dyDescent="0.3">
      <c r="A26" s="147">
        <v>32301</v>
      </c>
      <c r="B26" s="147">
        <v>105000</v>
      </c>
      <c r="C26" s="147">
        <v>12000</v>
      </c>
      <c r="D26" s="147">
        <v>3811002</v>
      </c>
      <c r="E26" s="119">
        <v>18</v>
      </c>
      <c r="G26" s="6" t="s">
        <v>264</v>
      </c>
      <c r="H26" s="14" t="s">
        <v>87</v>
      </c>
      <c r="J26" s="47">
        <v>800</v>
      </c>
      <c r="K26" s="47">
        <v>800</v>
      </c>
      <c r="M26" s="133"/>
      <c r="N26" s="22" t="s">
        <v>123</v>
      </c>
      <c r="O26" s="35"/>
      <c r="P26" s="5">
        <v>32301</v>
      </c>
      <c r="Q26" s="13">
        <v>105000</v>
      </c>
      <c r="R26" s="5">
        <v>12000</v>
      </c>
      <c r="S26" s="5">
        <v>3811002</v>
      </c>
      <c r="U26" s="70">
        <v>800000</v>
      </c>
      <c r="V26" s="70">
        <v>800000</v>
      </c>
      <c r="W26" s="70">
        <v>0</v>
      </c>
      <c r="X26" s="70">
        <v>0</v>
      </c>
    </row>
    <row r="27" spans="1:24" x14ac:dyDescent="0.3">
      <c r="A27" s="147">
        <v>35290</v>
      </c>
      <c r="B27" s="147">
        <v>800015</v>
      </c>
      <c r="C27" s="147">
        <v>17200</v>
      </c>
      <c r="D27" s="147">
        <v>9100</v>
      </c>
      <c r="E27" s="118">
        <v>19</v>
      </c>
      <c r="F27" s="111"/>
      <c r="G27" s="15" t="s">
        <v>17</v>
      </c>
      <c r="H27" s="16"/>
      <c r="I27" s="17"/>
      <c r="J27" s="46">
        <v>25100</v>
      </c>
      <c r="K27" s="46">
        <v>27900</v>
      </c>
      <c r="L27" s="46">
        <v>30500</v>
      </c>
      <c r="M27" s="132">
        <v>33500</v>
      </c>
      <c r="N27" s="23"/>
      <c r="O27" s="36"/>
      <c r="P27" s="5">
        <v>35290</v>
      </c>
      <c r="Q27" s="13">
        <v>800015</v>
      </c>
      <c r="R27" s="5">
        <v>17200</v>
      </c>
      <c r="S27" s="5">
        <v>9100</v>
      </c>
      <c r="U27" s="70">
        <v>25100000</v>
      </c>
      <c r="V27" s="70">
        <v>27900000</v>
      </c>
      <c r="W27" s="70">
        <v>30500000</v>
      </c>
      <c r="X27" s="70">
        <v>33500000</v>
      </c>
    </row>
    <row r="28" spans="1:24" x14ac:dyDescent="0.3">
      <c r="A28" s="147">
        <v>32002</v>
      </c>
      <c r="B28" s="147">
        <v>800015</v>
      </c>
      <c r="C28" s="147">
        <v>12000</v>
      </c>
      <c r="D28" s="147">
        <v>3888007</v>
      </c>
      <c r="E28" s="119">
        <v>20</v>
      </c>
      <c r="G28" s="6" t="s">
        <v>279</v>
      </c>
      <c r="H28" s="14" t="s">
        <v>84</v>
      </c>
      <c r="I28" s="7">
        <v>20000</v>
      </c>
      <c r="J28" s="47">
        <v>15000</v>
      </c>
      <c r="M28" s="133"/>
      <c r="O28" s="35"/>
      <c r="P28" s="5">
        <v>32002</v>
      </c>
      <c r="Q28" s="13">
        <v>800015</v>
      </c>
      <c r="R28" s="5">
        <v>12000</v>
      </c>
      <c r="S28" s="5">
        <v>3888007</v>
      </c>
      <c r="U28" s="70">
        <v>15000000</v>
      </c>
      <c r="V28" s="70">
        <v>0</v>
      </c>
      <c r="W28" s="70">
        <v>0</v>
      </c>
      <c r="X28" s="70">
        <v>0</v>
      </c>
    </row>
    <row r="29" spans="1:24" x14ac:dyDescent="0.3">
      <c r="A29" s="147">
        <v>32850</v>
      </c>
      <c r="B29" s="147">
        <v>108012</v>
      </c>
      <c r="C29" s="147">
        <v>31500</v>
      </c>
      <c r="D29" s="147">
        <v>1000</v>
      </c>
      <c r="E29" s="118">
        <v>21</v>
      </c>
      <c r="F29" s="111"/>
      <c r="G29" s="15" t="s">
        <v>18</v>
      </c>
      <c r="H29" s="16"/>
      <c r="I29" s="17"/>
      <c r="J29" s="46">
        <v>5000</v>
      </c>
      <c r="K29" s="46">
        <v>5000</v>
      </c>
      <c r="L29" s="46">
        <v>5000</v>
      </c>
      <c r="M29" s="132">
        <v>5000</v>
      </c>
      <c r="N29" s="23"/>
      <c r="O29" s="36"/>
      <c r="P29" s="5">
        <v>32850</v>
      </c>
      <c r="Q29" s="13">
        <v>108012</v>
      </c>
      <c r="R29" s="5">
        <v>31500</v>
      </c>
      <c r="S29" s="5">
        <v>1000</v>
      </c>
      <c r="U29" s="70">
        <v>5000000</v>
      </c>
      <c r="V29" s="70">
        <v>5000000</v>
      </c>
      <c r="W29" s="70">
        <v>5000000</v>
      </c>
      <c r="X29" s="70">
        <v>5000000</v>
      </c>
    </row>
    <row r="30" spans="1:24" x14ac:dyDescent="0.3">
      <c r="A30" s="147">
        <v>35290</v>
      </c>
      <c r="B30" s="147">
        <v>800015</v>
      </c>
      <c r="C30" s="147">
        <v>88000</v>
      </c>
      <c r="D30" s="147">
        <v>3888008</v>
      </c>
      <c r="E30" s="119">
        <v>22</v>
      </c>
      <c r="G30" s="6" t="s">
        <v>194</v>
      </c>
      <c r="H30" s="14"/>
      <c r="J30" s="47">
        <v>30000</v>
      </c>
      <c r="M30" s="133"/>
      <c r="O30" s="35"/>
      <c r="P30" s="5">
        <v>35290</v>
      </c>
      <c r="Q30" s="13">
        <v>800015</v>
      </c>
      <c r="R30" s="5">
        <v>88000</v>
      </c>
      <c r="S30" s="5">
        <v>3888008</v>
      </c>
      <c r="U30" s="70">
        <v>30000000</v>
      </c>
      <c r="V30" s="70">
        <v>0</v>
      </c>
      <c r="W30" s="70">
        <v>0</v>
      </c>
      <c r="X30" s="70">
        <v>0</v>
      </c>
    </row>
    <row r="31" spans="1:24" x14ac:dyDescent="0.3">
      <c r="A31" s="147">
        <v>32301</v>
      </c>
      <c r="B31" s="147">
        <v>606000</v>
      </c>
      <c r="C31" s="147">
        <v>33200</v>
      </c>
      <c r="D31" s="147">
        <v>3866018036</v>
      </c>
      <c r="E31" s="118">
        <v>23</v>
      </c>
      <c r="F31" s="111"/>
      <c r="G31" s="15" t="s">
        <v>280</v>
      </c>
      <c r="H31" s="16" t="s">
        <v>85</v>
      </c>
      <c r="I31" s="17"/>
      <c r="J31" s="46">
        <v>2000</v>
      </c>
      <c r="K31" s="46">
        <v>2000</v>
      </c>
      <c r="L31" s="46">
        <v>2000</v>
      </c>
      <c r="M31" s="132"/>
      <c r="N31" s="23" t="s">
        <v>124</v>
      </c>
      <c r="O31" s="36"/>
      <c r="P31" s="5">
        <v>32301</v>
      </c>
      <c r="Q31" s="13">
        <v>606000</v>
      </c>
      <c r="R31" s="5">
        <v>33200</v>
      </c>
      <c r="S31" s="5">
        <v>3866018036</v>
      </c>
      <c r="U31" s="70">
        <v>2000000</v>
      </c>
      <c r="V31" s="70">
        <v>2000000</v>
      </c>
      <c r="W31" s="70">
        <v>2000000</v>
      </c>
      <c r="X31" s="70">
        <v>0</v>
      </c>
    </row>
    <row r="32" spans="1:24" x14ac:dyDescent="0.3">
      <c r="A32" s="147">
        <v>32300</v>
      </c>
      <c r="B32" s="147">
        <v>400020</v>
      </c>
      <c r="C32" s="147">
        <v>38100</v>
      </c>
      <c r="D32" s="147">
        <v>3844083</v>
      </c>
      <c r="E32" s="119">
        <v>24</v>
      </c>
      <c r="G32" s="6" t="s">
        <v>271</v>
      </c>
      <c r="H32" s="14" t="s">
        <v>84</v>
      </c>
      <c r="J32" s="47">
        <v>8000</v>
      </c>
      <c r="M32" s="133"/>
      <c r="O32" s="35"/>
      <c r="P32" s="5">
        <v>32300</v>
      </c>
      <c r="Q32" s="13">
        <v>400020</v>
      </c>
      <c r="R32" s="5">
        <v>38100</v>
      </c>
      <c r="S32" s="5">
        <v>3844083</v>
      </c>
      <c r="U32" s="70">
        <v>8000000</v>
      </c>
      <c r="V32" s="70">
        <v>0</v>
      </c>
      <c r="W32" s="70">
        <v>0</v>
      </c>
      <c r="X32" s="70">
        <v>0</v>
      </c>
    </row>
    <row r="33" spans="1:24" x14ac:dyDescent="0.3">
      <c r="A33" s="147">
        <v>35290</v>
      </c>
      <c r="B33" s="147">
        <v>800015</v>
      </c>
      <c r="C33" s="147">
        <v>88000</v>
      </c>
      <c r="D33" s="147">
        <v>378007</v>
      </c>
      <c r="E33" s="119">
        <v>25</v>
      </c>
      <c r="G33" s="6" t="s">
        <v>223</v>
      </c>
      <c r="H33" s="14"/>
      <c r="J33" s="47">
        <v>500</v>
      </c>
      <c r="M33" s="133"/>
      <c r="O33" s="35"/>
      <c r="P33" s="5">
        <v>35290</v>
      </c>
      <c r="Q33" s="13">
        <v>800015</v>
      </c>
      <c r="R33" s="5">
        <v>88000</v>
      </c>
      <c r="S33" s="5">
        <v>378007</v>
      </c>
      <c r="U33" s="70">
        <v>500000</v>
      </c>
      <c r="V33" s="70">
        <v>0</v>
      </c>
      <c r="W33" s="70">
        <v>0</v>
      </c>
      <c r="X33" s="70">
        <v>0</v>
      </c>
    </row>
    <row r="34" spans="1:24" s="99" customFormat="1" x14ac:dyDescent="0.3">
      <c r="A34" s="147"/>
      <c r="B34" s="147"/>
      <c r="C34" s="147"/>
      <c r="D34" s="147"/>
      <c r="E34" s="120"/>
      <c r="F34" s="74"/>
      <c r="G34" s="75" t="s">
        <v>19</v>
      </c>
      <c r="H34" s="76"/>
      <c r="I34" s="25"/>
      <c r="J34" s="41">
        <f>SUM(J9:J33)</f>
        <v>217720</v>
      </c>
      <c r="K34" s="41">
        <f t="shared" ref="K34:M34" si="0">SUM(K9:K33)</f>
        <v>195200</v>
      </c>
      <c r="L34" s="41">
        <f t="shared" si="0"/>
        <v>221500</v>
      </c>
      <c r="M34" s="131">
        <f t="shared" si="0"/>
        <v>189500</v>
      </c>
      <c r="N34" s="27"/>
      <c r="O34" s="33">
        <f>SUM(J34:N34)</f>
        <v>823920</v>
      </c>
      <c r="P34" s="98"/>
      <c r="Q34" s="98"/>
      <c r="R34" s="98"/>
      <c r="S34" s="98"/>
      <c r="T34" s="98"/>
      <c r="U34" s="98"/>
      <c r="V34" s="98"/>
      <c r="W34" s="98"/>
      <c r="X34" s="98"/>
    </row>
    <row r="35" spans="1:24" x14ac:dyDescent="0.3">
      <c r="A35" s="146"/>
      <c r="B35" s="146"/>
      <c r="C35" s="146"/>
      <c r="D35" s="146"/>
      <c r="E35" s="116"/>
      <c r="F35" s="110"/>
      <c r="G35" s="71"/>
      <c r="H35" s="72"/>
      <c r="I35" s="72"/>
      <c r="J35" s="40"/>
      <c r="K35" s="40"/>
      <c r="L35" s="40"/>
      <c r="M35" s="130"/>
      <c r="N35" s="82"/>
      <c r="O35" s="83"/>
      <c r="P35"/>
      <c r="Q35"/>
      <c r="R35"/>
      <c r="S35"/>
      <c r="T35"/>
      <c r="U35"/>
      <c r="V35"/>
      <c r="W35"/>
      <c r="X35"/>
    </row>
    <row r="36" spans="1:24" s="99" customFormat="1" x14ac:dyDescent="0.3">
      <c r="A36" s="146"/>
      <c r="B36" s="146"/>
      <c r="C36" s="146"/>
      <c r="D36" s="146"/>
      <c r="E36" s="120"/>
      <c r="F36" s="74"/>
      <c r="G36" s="75" t="s">
        <v>69</v>
      </c>
      <c r="H36" s="76"/>
      <c r="I36" s="25"/>
      <c r="J36" s="41"/>
      <c r="K36" s="41"/>
      <c r="L36" s="41"/>
      <c r="M36" s="131"/>
      <c r="N36" s="27"/>
      <c r="O36" s="33"/>
      <c r="P36" s="98"/>
      <c r="Q36" s="98"/>
      <c r="R36" s="98"/>
      <c r="S36" s="98"/>
      <c r="T36" s="98"/>
      <c r="U36" s="98"/>
      <c r="V36" s="98"/>
      <c r="W36" s="98"/>
      <c r="X36" s="98"/>
    </row>
    <row r="37" spans="1:24" x14ac:dyDescent="0.3">
      <c r="A37" s="147">
        <v>32300</v>
      </c>
      <c r="B37" s="147">
        <v>400030</v>
      </c>
      <c r="C37" s="147">
        <v>22200</v>
      </c>
      <c r="D37" s="147">
        <v>3744016</v>
      </c>
      <c r="E37" s="118">
        <v>26</v>
      </c>
      <c r="F37" s="111"/>
      <c r="G37" s="15" t="s">
        <v>215</v>
      </c>
      <c r="H37" s="16" t="s">
        <v>84</v>
      </c>
      <c r="I37" s="17">
        <v>600</v>
      </c>
      <c r="J37" s="46">
        <v>600</v>
      </c>
      <c r="K37" s="46"/>
      <c r="L37" s="46"/>
      <c r="M37" s="132"/>
      <c r="N37" s="23" t="s">
        <v>126</v>
      </c>
      <c r="O37" s="36"/>
      <c r="P37" s="5">
        <v>32300</v>
      </c>
      <c r="Q37" s="13">
        <v>400030</v>
      </c>
      <c r="R37" s="5">
        <v>22200</v>
      </c>
      <c r="S37" s="5">
        <v>3744016</v>
      </c>
      <c r="U37" s="70">
        <v>600000</v>
      </c>
      <c r="V37" s="70">
        <v>0</v>
      </c>
      <c r="W37" s="70">
        <v>0</v>
      </c>
      <c r="X37" s="70">
        <v>0</v>
      </c>
    </row>
    <row r="38" spans="1:24" x14ac:dyDescent="0.3">
      <c r="A38" s="147">
        <v>32300</v>
      </c>
      <c r="B38" s="147">
        <v>400050</v>
      </c>
      <c r="C38" s="147">
        <v>22200</v>
      </c>
      <c r="D38" s="147">
        <v>3744017</v>
      </c>
      <c r="E38" s="119">
        <v>27</v>
      </c>
      <c r="G38" s="6" t="s">
        <v>216</v>
      </c>
      <c r="H38" s="14" t="s">
        <v>84</v>
      </c>
      <c r="I38" s="7">
        <v>1500</v>
      </c>
      <c r="J38" s="47">
        <v>1500</v>
      </c>
      <c r="M38" s="133"/>
      <c r="N38" s="22" t="s">
        <v>172</v>
      </c>
      <c r="O38" s="35"/>
      <c r="P38" s="5">
        <v>32300</v>
      </c>
      <c r="Q38" s="13">
        <v>400050</v>
      </c>
      <c r="R38" s="5">
        <v>22200</v>
      </c>
      <c r="S38" s="5">
        <v>3744017</v>
      </c>
      <c r="U38" s="70">
        <v>1500000</v>
      </c>
      <c r="V38" s="70">
        <v>0</v>
      </c>
      <c r="W38" s="70">
        <v>0</v>
      </c>
      <c r="X38" s="70">
        <v>0</v>
      </c>
    </row>
    <row r="39" spans="1:24" x14ac:dyDescent="0.3">
      <c r="A39" s="147">
        <v>32300</v>
      </c>
      <c r="B39" s="147">
        <v>400020</v>
      </c>
      <c r="C39" s="147">
        <v>22200</v>
      </c>
      <c r="D39" s="147">
        <v>3844007</v>
      </c>
      <c r="E39" s="118">
        <v>28</v>
      </c>
      <c r="F39" s="111"/>
      <c r="G39" s="15" t="s">
        <v>244</v>
      </c>
      <c r="H39" s="16" t="s">
        <v>85</v>
      </c>
      <c r="I39" s="17">
        <f>270000+14000</f>
        <v>284000</v>
      </c>
      <c r="J39" s="46">
        <v>62000</v>
      </c>
      <c r="K39" s="46">
        <v>100000</v>
      </c>
      <c r="L39" s="46">
        <v>92400</v>
      </c>
      <c r="M39" s="132">
        <v>14000</v>
      </c>
      <c r="N39" s="23"/>
      <c r="O39" s="36"/>
      <c r="P39" s="5">
        <v>32300</v>
      </c>
      <c r="Q39" s="13">
        <v>400020</v>
      </c>
      <c r="R39" s="5">
        <v>22200</v>
      </c>
      <c r="S39" s="5">
        <v>3844007</v>
      </c>
      <c r="U39" s="70">
        <v>62000000</v>
      </c>
      <c r="V39" s="70">
        <v>100000000</v>
      </c>
      <c r="W39" s="70">
        <v>92400000</v>
      </c>
      <c r="X39" s="70">
        <v>14000000</v>
      </c>
    </row>
    <row r="40" spans="1:24" x14ac:dyDescent="0.3">
      <c r="A40" s="147">
        <v>32300</v>
      </c>
      <c r="B40" s="147">
        <v>400020</v>
      </c>
      <c r="C40" s="147">
        <v>22200</v>
      </c>
      <c r="D40" s="147">
        <v>3844008</v>
      </c>
      <c r="E40" s="119">
        <v>29</v>
      </c>
      <c r="G40" s="6" t="s">
        <v>281</v>
      </c>
      <c r="H40" s="14" t="s">
        <v>79</v>
      </c>
      <c r="I40" s="7">
        <v>398000</v>
      </c>
      <c r="J40" s="47">
        <v>10000</v>
      </c>
      <c r="K40" s="47">
        <v>90000</v>
      </c>
      <c r="L40" s="47">
        <v>100000</v>
      </c>
      <c r="M40" s="133">
        <v>110000</v>
      </c>
      <c r="N40" s="22" t="s">
        <v>181</v>
      </c>
      <c r="O40" s="35"/>
      <c r="P40" s="5">
        <v>32300</v>
      </c>
      <c r="Q40" s="13">
        <v>400020</v>
      </c>
      <c r="R40" s="5">
        <v>22200</v>
      </c>
      <c r="S40" s="5">
        <v>3844008</v>
      </c>
      <c r="U40" s="70">
        <v>10000000</v>
      </c>
      <c r="V40" s="70">
        <v>90000000</v>
      </c>
      <c r="W40" s="70">
        <v>100000000</v>
      </c>
      <c r="X40" s="70">
        <v>110000000</v>
      </c>
    </row>
    <row r="41" spans="1:24" x14ac:dyDescent="0.3">
      <c r="A41" s="147">
        <v>32300</v>
      </c>
      <c r="B41" s="147">
        <v>400020</v>
      </c>
      <c r="C41" s="147">
        <v>22200</v>
      </c>
      <c r="D41" s="147">
        <v>391444814</v>
      </c>
      <c r="E41" s="118">
        <v>30</v>
      </c>
      <c r="F41" s="111"/>
      <c r="G41" s="15" t="s">
        <v>282</v>
      </c>
      <c r="H41" s="16" t="s">
        <v>79</v>
      </c>
      <c r="I41" s="17">
        <f>273000+40000</f>
        <v>313000</v>
      </c>
      <c r="J41" s="46">
        <v>10000</v>
      </c>
      <c r="K41" s="46">
        <v>40000</v>
      </c>
      <c r="L41" s="46">
        <v>100000</v>
      </c>
      <c r="M41" s="132">
        <v>118000</v>
      </c>
      <c r="N41" s="23" t="s">
        <v>130</v>
      </c>
      <c r="O41" s="36"/>
      <c r="P41" s="5">
        <v>32300</v>
      </c>
      <c r="Q41" s="13">
        <v>400020</v>
      </c>
      <c r="R41" s="5">
        <v>22200</v>
      </c>
      <c r="S41" s="5">
        <v>391444814</v>
      </c>
      <c r="U41" s="70">
        <v>10000000</v>
      </c>
      <c r="V41" s="70">
        <v>40000000</v>
      </c>
      <c r="W41" s="70">
        <v>100000000</v>
      </c>
      <c r="X41" s="70">
        <v>118000000</v>
      </c>
    </row>
    <row r="42" spans="1:24" x14ac:dyDescent="0.3">
      <c r="A42" s="147">
        <v>32301</v>
      </c>
      <c r="B42" s="147">
        <v>606000</v>
      </c>
      <c r="C42" s="147">
        <v>22210</v>
      </c>
      <c r="D42" s="147">
        <v>3844035</v>
      </c>
      <c r="E42" s="119">
        <v>31</v>
      </c>
      <c r="G42" s="6" t="s">
        <v>283</v>
      </c>
      <c r="H42" s="14" t="s">
        <v>87</v>
      </c>
      <c r="I42" s="7">
        <v>34000</v>
      </c>
      <c r="J42" s="47">
        <v>14500</v>
      </c>
      <c r="K42" s="47">
        <v>7000</v>
      </c>
      <c r="M42" s="133"/>
      <c r="N42" s="22" t="s">
        <v>127</v>
      </c>
      <c r="O42" s="35"/>
      <c r="P42" s="5">
        <v>32301</v>
      </c>
      <c r="Q42" s="13">
        <v>606000</v>
      </c>
      <c r="R42" s="5">
        <v>22210</v>
      </c>
      <c r="S42" s="5">
        <v>3844035</v>
      </c>
      <c r="U42" s="70">
        <v>14500000</v>
      </c>
      <c r="V42" s="70">
        <v>7000000</v>
      </c>
      <c r="W42" s="70">
        <v>0</v>
      </c>
      <c r="X42" s="70">
        <v>0</v>
      </c>
    </row>
    <row r="43" spans="1:24" x14ac:dyDescent="0.3">
      <c r="A43" s="147">
        <v>32300</v>
      </c>
      <c r="B43" s="147">
        <v>400020</v>
      </c>
      <c r="C43" s="147">
        <v>22200</v>
      </c>
      <c r="D43" s="147">
        <v>3844013</v>
      </c>
      <c r="E43" s="118">
        <v>32</v>
      </c>
      <c r="F43" s="111"/>
      <c r="G43" s="15" t="s">
        <v>20</v>
      </c>
      <c r="H43" s="16" t="s">
        <v>86</v>
      </c>
      <c r="I43" s="17">
        <v>185000</v>
      </c>
      <c r="J43" s="46">
        <v>8000</v>
      </c>
      <c r="K43" s="46">
        <v>40000</v>
      </c>
      <c r="L43" s="46">
        <v>94000</v>
      </c>
      <c r="M43" s="132">
        <v>40000</v>
      </c>
      <c r="N43" s="23"/>
      <c r="O43" s="36"/>
      <c r="P43" s="5">
        <v>32300</v>
      </c>
      <c r="Q43" s="13">
        <v>400020</v>
      </c>
      <c r="R43" s="5">
        <v>22200</v>
      </c>
      <c r="S43" s="5">
        <v>3844013</v>
      </c>
      <c r="U43" s="70">
        <v>8000000</v>
      </c>
      <c r="V43" s="70">
        <v>40000000</v>
      </c>
      <c r="W43" s="70">
        <v>94000000</v>
      </c>
      <c r="X43" s="70">
        <v>40000000</v>
      </c>
    </row>
    <row r="44" spans="1:24" x14ac:dyDescent="0.3">
      <c r="A44" s="147">
        <v>32300</v>
      </c>
      <c r="B44" s="147">
        <v>400020</v>
      </c>
      <c r="C44" s="147">
        <v>22200</v>
      </c>
      <c r="D44" s="147">
        <v>3844014</v>
      </c>
      <c r="E44" s="119">
        <v>33</v>
      </c>
      <c r="G44" s="6" t="s">
        <v>217</v>
      </c>
      <c r="H44" s="14" t="s">
        <v>79</v>
      </c>
      <c r="I44" s="7">
        <v>196000</v>
      </c>
      <c r="K44" s="47">
        <v>2000</v>
      </c>
      <c r="L44" s="47">
        <v>50000</v>
      </c>
      <c r="M44" s="133">
        <v>100000</v>
      </c>
      <c r="N44" s="22" t="s">
        <v>128</v>
      </c>
      <c r="O44" s="35"/>
      <c r="P44" s="5">
        <v>32300</v>
      </c>
      <c r="Q44" s="13">
        <v>400020</v>
      </c>
      <c r="R44" s="5">
        <v>22200</v>
      </c>
      <c r="S44" s="5">
        <v>3844014</v>
      </c>
      <c r="U44" s="70">
        <v>0</v>
      </c>
      <c r="V44" s="70">
        <v>2000000</v>
      </c>
      <c r="W44" s="70">
        <v>50000000</v>
      </c>
      <c r="X44" s="70">
        <v>100000000</v>
      </c>
    </row>
    <row r="45" spans="1:24" x14ac:dyDescent="0.3">
      <c r="A45" s="147">
        <v>32300</v>
      </c>
      <c r="B45" s="147">
        <v>400020</v>
      </c>
      <c r="C45" s="147">
        <v>22200</v>
      </c>
      <c r="D45" s="147">
        <v>3844016</v>
      </c>
      <c r="E45" s="118">
        <v>34</v>
      </c>
      <c r="F45" s="111"/>
      <c r="G45" s="15" t="s">
        <v>21</v>
      </c>
      <c r="H45" s="16" t="s">
        <v>84</v>
      </c>
      <c r="I45" s="17">
        <v>150000</v>
      </c>
      <c r="J45" s="46">
        <v>91000</v>
      </c>
      <c r="K45" s="46">
        <v>10000</v>
      </c>
      <c r="L45" s="46"/>
      <c r="M45" s="132"/>
      <c r="N45" s="23"/>
      <c r="O45" s="36"/>
      <c r="P45" s="5">
        <v>32300</v>
      </c>
      <c r="Q45" s="13">
        <v>400020</v>
      </c>
      <c r="R45" s="5">
        <v>22200</v>
      </c>
      <c r="S45" s="5">
        <v>3844016</v>
      </c>
      <c r="U45" s="70">
        <v>91000000</v>
      </c>
      <c r="V45" s="70">
        <v>10000000</v>
      </c>
      <c r="W45" s="70">
        <v>0</v>
      </c>
      <c r="X45" s="70">
        <v>0</v>
      </c>
    </row>
    <row r="46" spans="1:24" x14ac:dyDescent="0.3">
      <c r="A46" s="147">
        <v>32300</v>
      </c>
      <c r="B46" s="147">
        <v>400030</v>
      </c>
      <c r="C46" s="147">
        <v>22200</v>
      </c>
      <c r="D46" s="147">
        <v>4703</v>
      </c>
      <c r="E46" s="119">
        <v>35</v>
      </c>
      <c r="G46" s="6" t="s">
        <v>22</v>
      </c>
      <c r="H46" s="14"/>
      <c r="J46" s="47">
        <v>2500</v>
      </c>
      <c r="K46" s="47">
        <v>2500</v>
      </c>
      <c r="L46" s="47">
        <v>2500</v>
      </c>
      <c r="M46" s="133">
        <v>2500</v>
      </c>
      <c r="O46" s="35"/>
      <c r="P46" s="5">
        <v>32300</v>
      </c>
      <c r="Q46" s="13">
        <v>400030</v>
      </c>
      <c r="R46" s="5">
        <v>22200</v>
      </c>
      <c r="S46" s="5">
        <v>4703</v>
      </c>
      <c r="U46" s="70">
        <v>2500000</v>
      </c>
      <c r="V46" s="70">
        <v>2500000</v>
      </c>
      <c r="W46" s="70">
        <v>2500000</v>
      </c>
      <c r="X46" s="70">
        <v>2500000</v>
      </c>
    </row>
    <row r="47" spans="1:24" x14ac:dyDescent="0.3">
      <c r="A47" s="147">
        <v>32002</v>
      </c>
      <c r="B47" s="147">
        <v>400030</v>
      </c>
      <c r="C47" s="147">
        <v>22200</v>
      </c>
      <c r="D47" s="147">
        <v>4706</v>
      </c>
      <c r="E47" s="118">
        <v>36</v>
      </c>
      <c r="F47" s="111"/>
      <c r="G47" s="15" t="s">
        <v>23</v>
      </c>
      <c r="H47" s="16"/>
      <c r="I47" s="17"/>
      <c r="J47" s="46">
        <v>2500</v>
      </c>
      <c r="K47" s="46">
        <v>2500</v>
      </c>
      <c r="L47" s="46">
        <v>2500</v>
      </c>
      <c r="M47" s="132">
        <v>2500</v>
      </c>
      <c r="N47" s="23"/>
      <c r="O47" s="36"/>
      <c r="P47" s="5">
        <v>32002</v>
      </c>
      <c r="Q47" s="13">
        <v>400030</v>
      </c>
      <c r="R47" s="5">
        <v>22200</v>
      </c>
      <c r="S47" s="5">
        <v>4706</v>
      </c>
      <c r="U47" s="70">
        <v>2500000</v>
      </c>
      <c r="V47" s="70">
        <v>2500000</v>
      </c>
      <c r="W47" s="70">
        <v>2500000</v>
      </c>
      <c r="X47" s="70">
        <v>2500000</v>
      </c>
    </row>
    <row r="48" spans="1:24" x14ac:dyDescent="0.3">
      <c r="A48" s="147">
        <v>32002</v>
      </c>
      <c r="B48" s="147">
        <v>400030</v>
      </c>
      <c r="C48" s="147">
        <v>22200</v>
      </c>
      <c r="D48" s="147">
        <v>3844065</v>
      </c>
      <c r="E48" s="119">
        <v>37</v>
      </c>
      <c r="G48" s="6" t="s">
        <v>284</v>
      </c>
      <c r="H48" s="14"/>
      <c r="J48" s="47">
        <v>2000</v>
      </c>
      <c r="K48" s="47">
        <v>2000</v>
      </c>
      <c r="L48" s="47">
        <v>2000</v>
      </c>
      <c r="M48" s="133">
        <v>2000</v>
      </c>
      <c r="O48" s="35"/>
      <c r="P48" s="5">
        <v>32002</v>
      </c>
      <c r="Q48" s="13">
        <v>400030</v>
      </c>
      <c r="R48" s="5">
        <v>22200</v>
      </c>
      <c r="S48" s="5">
        <v>3844065</v>
      </c>
      <c r="U48" s="70">
        <v>2000000</v>
      </c>
      <c r="V48" s="70">
        <v>2000000</v>
      </c>
      <c r="W48" s="70">
        <v>2000000</v>
      </c>
      <c r="X48" s="70">
        <v>2000000</v>
      </c>
    </row>
    <row r="49" spans="1:24" s="99" customFormat="1" x14ac:dyDescent="0.3">
      <c r="A49" s="147"/>
      <c r="B49" s="147"/>
      <c r="C49" s="147"/>
      <c r="D49" s="147"/>
      <c r="E49" s="120"/>
      <c r="F49" s="74"/>
      <c r="G49" s="75" t="s">
        <v>24</v>
      </c>
      <c r="H49" s="76"/>
      <c r="I49" s="25"/>
      <c r="J49" s="41">
        <f>SUM(J37:J48)</f>
        <v>204600</v>
      </c>
      <c r="K49" s="41">
        <f>SUM(K37:K48)</f>
        <v>296000</v>
      </c>
      <c r="L49" s="41">
        <f>SUM(L37:L48)</f>
        <v>443400</v>
      </c>
      <c r="M49" s="131">
        <f>SUM(M37:M48)</f>
        <v>389000</v>
      </c>
      <c r="N49" s="27"/>
      <c r="O49" s="33">
        <f>SUM(J49:N49)</f>
        <v>1333000</v>
      </c>
      <c r="P49" s="98"/>
      <c r="Q49" s="98"/>
      <c r="R49" s="98"/>
      <c r="S49" s="98"/>
      <c r="T49" s="98"/>
      <c r="U49" s="98"/>
      <c r="V49" s="98"/>
      <c r="W49" s="98"/>
      <c r="X49" s="98"/>
    </row>
    <row r="50" spans="1:24" x14ac:dyDescent="0.3">
      <c r="E50" s="116"/>
      <c r="F50" s="110"/>
      <c r="G50" s="71"/>
      <c r="H50" s="72"/>
      <c r="I50" s="72"/>
      <c r="J50" s="40"/>
      <c r="K50" s="40"/>
      <c r="L50" s="40"/>
      <c r="M50" s="130"/>
      <c r="N50" s="82"/>
      <c r="O50" s="83"/>
      <c r="P50"/>
      <c r="Q50"/>
      <c r="R50"/>
      <c r="S50"/>
      <c r="T50"/>
      <c r="U50"/>
      <c r="V50"/>
      <c r="W50"/>
      <c r="X50"/>
    </row>
    <row r="51" spans="1:24" s="99" customFormat="1" x14ac:dyDescent="0.3">
      <c r="A51" s="147"/>
      <c r="B51" s="147"/>
      <c r="C51" s="147"/>
      <c r="D51" s="147"/>
      <c r="E51" s="120"/>
      <c r="F51" s="74"/>
      <c r="G51" s="127" t="s">
        <v>70</v>
      </c>
      <c r="H51" s="73"/>
      <c r="I51" s="25"/>
      <c r="J51" s="41"/>
      <c r="K51" s="41"/>
      <c r="L51" s="41"/>
      <c r="M51" s="131"/>
      <c r="N51" s="26"/>
      <c r="O51" s="34"/>
      <c r="P51" s="98"/>
      <c r="Q51" s="98"/>
      <c r="R51" s="98"/>
      <c r="S51" s="98"/>
      <c r="T51" s="98"/>
      <c r="U51" s="98"/>
      <c r="V51" s="98"/>
      <c r="W51" s="98"/>
      <c r="X51" s="98"/>
    </row>
    <row r="52" spans="1:24" x14ac:dyDescent="0.3">
      <c r="A52" s="147">
        <v>32300</v>
      </c>
      <c r="B52" s="147">
        <v>400020</v>
      </c>
      <c r="C52" s="147">
        <v>22100</v>
      </c>
      <c r="D52" s="147">
        <v>3844084</v>
      </c>
      <c r="E52" s="118">
        <v>38</v>
      </c>
      <c r="F52" s="111"/>
      <c r="G52" s="15" t="s">
        <v>285</v>
      </c>
      <c r="H52" s="16" t="s">
        <v>84</v>
      </c>
      <c r="I52" s="17">
        <v>25000</v>
      </c>
      <c r="J52" s="46">
        <v>25000</v>
      </c>
      <c r="K52" s="46"/>
      <c r="L52" s="46"/>
      <c r="M52" s="132"/>
      <c r="N52" s="23" t="s">
        <v>190</v>
      </c>
      <c r="O52" s="36"/>
      <c r="P52" s="5">
        <v>32300</v>
      </c>
      <c r="Q52" s="13">
        <v>400020</v>
      </c>
      <c r="R52" s="5">
        <v>22100</v>
      </c>
      <c r="S52" s="5">
        <v>3844084</v>
      </c>
      <c r="U52" s="70">
        <v>25000000</v>
      </c>
      <c r="V52" s="70">
        <v>0</v>
      </c>
      <c r="W52" s="70">
        <v>0</v>
      </c>
      <c r="X52" s="70">
        <v>0</v>
      </c>
    </row>
    <row r="53" spans="1:24" x14ac:dyDescent="0.3">
      <c r="A53" s="147">
        <v>32300</v>
      </c>
      <c r="B53" s="147">
        <v>400020</v>
      </c>
      <c r="C53" s="147">
        <v>22100</v>
      </c>
      <c r="D53" s="147">
        <v>3844072</v>
      </c>
      <c r="E53" s="119">
        <v>39</v>
      </c>
      <c r="G53" s="6" t="s">
        <v>265</v>
      </c>
      <c r="H53" s="14" t="s">
        <v>86</v>
      </c>
      <c r="I53" s="7">
        <v>135000</v>
      </c>
      <c r="J53" s="47">
        <v>10000</v>
      </c>
      <c r="K53" s="47">
        <v>20000</v>
      </c>
      <c r="L53" s="47">
        <v>60000</v>
      </c>
      <c r="M53" s="133">
        <v>45000</v>
      </c>
      <c r="N53" s="22" t="s">
        <v>151</v>
      </c>
      <c r="O53" s="35"/>
      <c r="P53">
        <v>32300</v>
      </c>
      <c r="Q53" s="13">
        <v>400020</v>
      </c>
      <c r="R53" s="5">
        <v>22100</v>
      </c>
      <c r="S53" s="5">
        <v>3844072</v>
      </c>
      <c r="U53" s="70">
        <v>10000000</v>
      </c>
      <c r="V53" s="70">
        <v>20000000</v>
      </c>
      <c r="W53" s="70">
        <v>60000000</v>
      </c>
      <c r="X53" s="70">
        <v>45000000</v>
      </c>
    </row>
    <row r="54" spans="1:24" x14ac:dyDescent="0.3">
      <c r="A54" s="147">
        <v>32300</v>
      </c>
      <c r="B54" s="147">
        <v>400020</v>
      </c>
      <c r="C54" s="147">
        <v>22100</v>
      </c>
      <c r="D54" s="147">
        <v>3844085</v>
      </c>
      <c r="E54" s="118">
        <v>40</v>
      </c>
      <c r="F54" s="111"/>
      <c r="G54" s="15" t="s">
        <v>266</v>
      </c>
      <c r="H54" s="16" t="s">
        <v>84</v>
      </c>
      <c r="I54" s="17"/>
      <c r="J54" s="46">
        <v>4000</v>
      </c>
      <c r="K54" s="46"/>
      <c r="L54" s="46"/>
      <c r="M54" s="132"/>
      <c r="N54" s="23" t="s">
        <v>166</v>
      </c>
      <c r="O54" s="36"/>
      <c r="P54" s="5">
        <v>32300</v>
      </c>
      <c r="Q54" s="13">
        <v>400020</v>
      </c>
      <c r="R54" s="5">
        <v>22100</v>
      </c>
      <c r="S54" s="5">
        <v>3844085</v>
      </c>
      <c r="U54" s="70">
        <v>4000000</v>
      </c>
      <c r="V54" s="70">
        <v>0</v>
      </c>
      <c r="W54" s="70">
        <v>0</v>
      </c>
      <c r="X54" s="70">
        <v>0</v>
      </c>
    </row>
    <row r="55" spans="1:24" x14ac:dyDescent="0.3">
      <c r="A55" s="147">
        <v>32300</v>
      </c>
      <c r="B55" s="147">
        <v>400020</v>
      </c>
      <c r="C55" s="147">
        <v>22100</v>
      </c>
      <c r="D55" s="147">
        <v>3844049</v>
      </c>
      <c r="E55" s="119">
        <v>41</v>
      </c>
      <c r="G55" s="6" t="s">
        <v>245</v>
      </c>
      <c r="H55" s="14" t="s">
        <v>84</v>
      </c>
      <c r="I55" s="7">
        <v>42500</v>
      </c>
      <c r="J55" s="47">
        <v>17500</v>
      </c>
      <c r="M55" s="133"/>
      <c r="O55" s="35"/>
      <c r="P55" s="5">
        <v>32300</v>
      </c>
      <c r="Q55" s="13">
        <v>400020</v>
      </c>
      <c r="R55" s="5">
        <v>22100</v>
      </c>
      <c r="S55" s="5">
        <v>3844049</v>
      </c>
      <c r="U55" s="70">
        <v>17500000</v>
      </c>
      <c r="V55" s="70">
        <v>0</v>
      </c>
      <c r="W55" s="70">
        <v>0</v>
      </c>
      <c r="X55" s="70">
        <v>0</v>
      </c>
    </row>
    <row r="56" spans="1:24" x14ac:dyDescent="0.3">
      <c r="A56" s="147">
        <v>32300</v>
      </c>
      <c r="B56" s="147">
        <v>400020</v>
      </c>
      <c r="C56" s="147">
        <v>22100</v>
      </c>
      <c r="D56" s="147">
        <v>3844050</v>
      </c>
      <c r="E56" s="118">
        <v>42</v>
      </c>
      <c r="F56" s="111"/>
      <c r="G56" s="15" t="s">
        <v>207</v>
      </c>
      <c r="H56" s="16" t="s">
        <v>87</v>
      </c>
      <c r="I56" s="17">
        <v>42000</v>
      </c>
      <c r="J56" s="46">
        <v>21000</v>
      </c>
      <c r="K56" s="46">
        <v>20000</v>
      </c>
      <c r="L56" s="46"/>
      <c r="M56" s="132"/>
      <c r="N56" s="23"/>
      <c r="O56" s="36"/>
      <c r="P56" s="5">
        <v>32300</v>
      </c>
      <c r="Q56" s="13">
        <v>400020</v>
      </c>
      <c r="R56" s="5">
        <v>22100</v>
      </c>
      <c r="S56" s="5">
        <v>3844050</v>
      </c>
      <c r="U56" s="70">
        <v>21000000</v>
      </c>
      <c r="V56" s="70">
        <v>20000000</v>
      </c>
      <c r="W56" s="70">
        <v>0</v>
      </c>
      <c r="X56" s="70">
        <v>0</v>
      </c>
    </row>
    <row r="57" spans="1:24" x14ac:dyDescent="0.3">
      <c r="A57" s="147">
        <v>32300</v>
      </c>
      <c r="B57" s="147">
        <v>400020</v>
      </c>
      <c r="C57" s="147">
        <v>22100</v>
      </c>
      <c r="D57" s="147">
        <v>3844051</v>
      </c>
      <c r="E57" s="119">
        <v>43</v>
      </c>
      <c r="G57" s="6" t="s">
        <v>206</v>
      </c>
      <c r="H57" s="14" t="s">
        <v>87</v>
      </c>
      <c r="I57" s="7">
        <v>55500</v>
      </c>
      <c r="J57" s="47">
        <v>18000</v>
      </c>
      <c r="K57" s="47">
        <v>10800</v>
      </c>
      <c r="M57" s="133"/>
      <c r="O57" s="35"/>
      <c r="P57" s="5">
        <v>32300</v>
      </c>
      <c r="Q57" s="13">
        <v>400020</v>
      </c>
      <c r="R57" s="5">
        <v>22100</v>
      </c>
      <c r="S57" s="5">
        <v>3844051</v>
      </c>
      <c r="U57" s="70">
        <v>18000000</v>
      </c>
      <c r="V57" s="70">
        <v>10800000</v>
      </c>
      <c r="W57" s="70">
        <v>0</v>
      </c>
      <c r="X57" s="70">
        <v>0</v>
      </c>
    </row>
    <row r="58" spans="1:24" x14ac:dyDescent="0.3">
      <c r="A58" s="147">
        <v>32300</v>
      </c>
      <c r="B58" s="147">
        <v>400020</v>
      </c>
      <c r="C58" s="147">
        <v>22100</v>
      </c>
      <c r="D58" s="147">
        <v>3844018</v>
      </c>
      <c r="E58" s="118">
        <v>44</v>
      </c>
      <c r="F58" s="111"/>
      <c r="G58" s="15" t="s">
        <v>246</v>
      </c>
      <c r="H58" s="16" t="s">
        <v>85</v>
      </c>
      <c r="I58" s="17">
        <v>20000</v>
      </c>
      <c r="J58" s="46">
        <v>2000</v>
      </c>
      <c r="K58" s="46">
        <v>15000</v>
      </c>
      <c r="L58" s="46">
        <v>3000</v>
      </c>
      <c r="M58" s="132"/>
      <c r="N58" s="23"/>
      <c r="O58" s="36"/>
      <c r="P58" s="5">
        <v>32300</v>
      </c>
      <c r="Q58" s="13">
        <v>400020</v>
      </c>
      <c r="R58" s="5">
        <v>22100</v>
      </c>
      <c r="S58" s="5">
        <v>3844018</v>
      </c>
      <c r="U58" s="70">
        <v>2000000</v>
      </c>
      <c r="V58" s="70">
        <v>15000000</v>
      </c>
      <c r="W58" s="70">
        <v>3000000</v>
      </c>
      <c r="X58" s="70">
        <v>0</v>
      </c>
    </row>
    <row r="59" spans="1:24" x14ac:dyDescent="0.3">
      <c r="A59" s="147">
        <v>32300</v>
      </c>
      <c r="B59" s="147">
        <v>400030</v>
      </c>
      <c r="C59" s="147">
        <v>22100</v>
      </c>
      <c r="D59" s="147">
        <v>4705</v>
      </c>
      <c r="E59" s="119">
        <v>45</v>
      </c>
      <c r="G59" s="6" t="s">
        <v>25</v>
      </c>
      <c r="H59" s="14"/>
      <c r="J59" s="47">
        <v>2000</v>
      </c>
      <c r="K59" s="47">
        <v>2000</v>
      </c>
      <c r="L59" s="47">
        <v>2000</v>
      </c>
      <c r="M59" s="133">
        <v>2000</v>
      </c>
      <c r="O59" s="35"/>
      <c r="P59" s="5">
        <v>32300</v>
      </c>
      <c r="Q59" s="13">
        <v>400030</v>
      </c>
      <c r="R59" s="5">
        <v>22100</v>
      </c>
      <c r="S59" s="5">
        <v>4705</v>
      </c>
      <c r="U59" s="70">
        <v>2000000</v>
      </c>
      <c r="V59" s="70">
        <v>2000000</v>
      </c>
      <c r="W59" s="70">
        <v>2000000</v>
      </c>
      <c r="X59" s="70">
        <v>2000000</v>
      </c>
    </row>
    <row r="60" spans="1:24" x14ac:dyDescent="0.3">
      <c r="A60" s="147">
        <v>32300</v>
      </c>
      <c r="B60" s="147">
        <v>400030</v>
      </c>
      <c r="C60" s="147">
        <v>22100</v>
      </c>
      <c r="D60" s="147">
        <v>4021</v>
      </c>
      <c r="E60" s="118">
        <v>46</v>
      </c>
      <c r="F60" s="111"/>
      <c r="G60" s="15" t="s">
        <v>26</v>
      </c>
      <c r="H60" s="16"/>
      <c r="I60" s="17"/>
      <c r="J60" s="46">
        <v>1000</v>
      </c>
      <c r="K60" s="46">
        <v>1000</v>
      </c>
      <c r="L60" s="46">
        <v>1000</v>
      </c>
      <c r="M60" s="132">
        <v>1000</v>
      </c>
      <c r="N60" s="23"/>
      <c r="O60" s="36"/>
      <c r="P60" s="5">
        <v>32300</v>
      </c>
      <c r="Q60" s="13">
        <v>400030</v>
      </c>
      <c r="R60" s="5">
        <v>22100</v>
      </c>
      <c r="S60" s="5">
        <v>4021</v>
      </c>
      <c r="U60" s="70">
        <v>1000000</v>
      </c>
      <c r="V60" s="70">
        <v>1000000</v>
      </c>
      <c r="W60" s="70">
        <v>1000000</v>
      </c>
      <c r="X60" s="70">
        <v>1000000</v>
      </c>
    </row>
    <row r="61" spans="1:24" x14ac:dyDescent="0.3">
      <c r="A61" s="147">
        <v>32300</v>
      </c>
      <c r="B61" s="147">
        <v>400020</v>
      </c>
      <c r="C61" s="147">
        <v>22100</v>
      </c>
      <c r="D61" s="147">
        <v>3844071</v>
      </c>
      <c r="E61" s="119">
        <v>47</v>
      </c>
      <c r="G61" s="6" t="s">
        <v>267</v>
      </c>
      <c r="H61" s="14" t="s">
        <v>85</v>
      </c>
      <c r="I61" s="7">
        <v>135000</v>
      </c>
      <c r="J61" s="47">
        <v>25000</v>
      </c>
      <c r="K61" s="47">
        <v>45000</v>
      </c>
      <c r="L61" s="47">
        <v>60000</v>
      </c>
      <c r="M61" s="133">
        <v>5000</v>
      </c>
      <c r="O61" s="35"/>
      <c r="P61">
        <v>32300</v>
      </c>
      <c r="Q61" s="13">
        <v>400020</v>
      </c>
      <c r="R61" s="5">
        <v>22100</v>
      </c>
      <c r="S61" s="5">
        <v>3844071</v>
      </c>
      <c r="U61" s="70">
        <v>25000000</v>
      </c>
      <c r="V61" s="70">
        <v>45000000</v>
      </c>
      <c r="W61" s="70">
        <v>60000000</v>
      </c>
      <c r="X61" s="70">
        <v>5000000</v>
      </c>
    </row>
    <row r="62" spans="1:24" x14ac:dyDescent="0.3">
      <c r="A62" s="147">
        <v>32300</v>
      </c>
      <c r="B62" s="147">
        <v>400020</v>
      </c>
      <c r="C62" s="147">
        <v>22100</v>
      </c>
      <c r="D62" s="147">
        <v>3844073</v>
      </c>
      <c r="E62" s="118">
        <v>48</v>
      </c>
      <c r="F62" s="111"/>
      <c r="G62" s="15" t="s">
        <v>247</v>
      </c>
      <c r="H62" s="16" t="s">
        <v>85</v>
      </c>
      <c r="I62" s="17">
        <v>30000</v>
      </c>
      <c r="J62" s="46">
        <v>5000</v>
      </c>
      <c r="K62" s="46">
        <v>10000</v>
      </c>
      <c r="L62" s="46">
        <v>10000</v>
      </c>
      <c r="M62" s="132"/>
      <c r="N62" s="23"/>
      <c r="O62" s="36"/>
      <c r="P62" s="5">
        <v>32300</v>
      </c>
      <c r="Q62" s="13">
        <v>400020</v>
      </c>
      <c r="R62" s="5">
        <v>22100</v>
      </c>
      <c r="S62" s="5">
        <v>3844073</v>
      </c>
      <c r="U62" s="70">
        <v>5000000</v>
      </c>
      <c r="V62" s="70">
        <v>10000000</v>
      </c>
      <c r="W62" s="70">
        <v>10000000</v>
      </c>
      <c r="X62" s="70">
        <v>0</v>
      </c>
    </row>
    <row r="63" spans="1:24" s="99" customFormat="1" x14ac:dyDescent="0.3">
      <c r="A63" s="147"/>
      <c r="B63" s="147"/>
      <c r="C63" s="147"/>
      <c r="D63" s="147"/>
      <c r="E63" s="120"/>
      <c r="F63" s="74"/>
      <c r="G63" s="75" t="s">
        <v>27</v>
      </c>
      <c r="H63" s="76"/>
      <c r="I63" s="25"/>
      <c r="J63" s="41">
        <f>SUM(J52:J62)</f>
        <v>130500</v>
      </c>
      <c r="K63" s="41">
        <f>SUM(K52:K62)</f>
        <v>123800</v>
      </c>
      <c r="L63" s="41">
        <f>SUM(L52:L62)</f>
        <v>136000</v>
      </c>
      <c r="M63" s="131">
        <f>SUM(M52:M62)</f>
        <v>53000</v>
      </c>
      <c r="N63" s="27"/>
      <c r="O63" s="33">
        <f>SUM(J63:N63)</f>
        <v>443300</v>
      </c>
      <c r="P63" s="98"/>
      <c r="Q63" s="98"/>
      <c r="R63" s="98"/>
      <c r="S63" s="98"/>
      <c r="T63" s="98"/>
      <c r="U63" s="98"/>
      <c r="V63" s="98"/>
      <c r="W63" s="98"/>
      <c r="X63" s="98"/>
    </row>
    <row r="64" spans="1:24" x14ac:dyDescent="0.3">
      <c r="E64" s="116"/>
      <c r="F64" s="110"/>
      <c r="G64" s="71"/>
      <c r="H64" s="72"/>
      <c r="I64" s="72"/>
      <c r="J64" s="40"/>
      <c r="K64" s="40"/>
      <c r="L64" s="40"/>
      <c r="M64" s="130"/>
      <c r="N64" s="82"/>
      <c r="O64" s="83"/>
      <c r="P64"/>
      <c r="Q64"/>
      <c r="R64"/>
      <c r="S64"/>
      <c r="T64"/>
      <c r="U64"/>
      <c r="V64"/>
      <c r="W64"/>
      <c r="X64"/>
    </row>
    <row r="65" spans="1:24" s="99" customFormat="1" x14ac:dyDescent="0.3">
      <c r="A65" s="150"/>
      <c r="B65" s="150"/>
      <c r="C65" s="150"/>
      <c r="D65" s="150"/>
      <c r="E65" s="145"/>
      <c r="F65" s="145"/>
      <c r="G65" s="145" t="s">
        <v>209</v>
      </c>
      <c r="H65" s="73"/>
      <c r="I65" s="25"/>
      <c r="J65" s="125"/>
      <c r="K65" s="125"/>
      <c r="L65" s="125"/>
      <c r="M65" s="134"/>
      <c r="N65" s="26"/>
      <c r="O65" s="34"/>
      <c r="P65" s="98"/>
      <c r="Q65" s="98"/>
      <c r="R65" s="98"/>
      <c r="S65" s="98"/>
      <c r="T65" s="98"/>
      <c r="U65" s="98"/>
      <c r="V65" s="98"/>
      <c r="W65" s="98"/>
      <c r="X65" s="98"/>
    </row>
    <row r="66" spans="1:24" x14ac:dyDescent="0.3">
      <c r="A66" s="150"/>
      <c r="B66" s="150"/>
      <c r="C66" s="150"/>
      <c r="D66" s="150"/>
      <c r="E66" s="118" t="s">
        <v>286</v>
      </c>
      <c r="F66" s="111"/>
      <c r="G66" s="15" t="s">
        <v>248</v>
      </c>
      <c r="H66" s="16"/>
      <c r="I66" s="17">
        <v>30000</v>
      </c>
      <c r="J66" s="46"/>
      <c r="K66" s="46"/>
      <c r="L66" s="46"/>
      <c r="M66" s="132"/>
      <c r="N66" s="23"/>
      <c r="O66" s="36"/>
    </row>
    <row r="67" spans="1:24" x14ac:dyDescent="0.3">
      <c r="A67" s="150"/>
      <c r="B67" s="150"/>
      <c r="C67" s="150"/>
      <c r="D67" s="150"/>
      <c r="E67" s="119" t="s">
        <v>287</v>
      </c>
      <c r="G67" s="6" t="s">
        <v>268</v>
      </c>
      <c r="H67" s="14" t="s">
        <v>79</v>
      </c>
      <c r="I67" s="7">
        <v>64000</v>
      </c>
      <c r="M67" s="133"/>
      <c r="N67" s="22" t="s">
        <v>188</v>
      </c>
      <c r="O67" s="35"/>
    </row>
    <row r="68" spans="1:24" x14ac:dyDescent="0.3">
      <c r="A68" s="150"/>
      <c r="B68" s="150"/>
      <c r="C68" s="150"/>
      <c r="D68" s="150"/>
      <c r="E68" s="118" t="s">
        <v>288</v>
      </c>
      <c r="F68" s="111"/>
      <c r="G68" s="15" t="s">
        <v>249</v>
      </c>
      <c r="H68" s="16" t="s">
        <v>86</v>
      </c>
      <c r="I68" s="17">
        <v>30000</v>
      </c>
      <c r="J68" s="46"/>
      <c r="K68" s="46"/>
      <c r="L68" s="46"/>
      <c r="M68" s="132"/>
      <c r="N68" s="23"/>
      <c r="O68" s="36"/>
    </row>
    <row r="69" spans="1:24" x14ac:dyDescent="0.3">
      <c r="A69" s="150"/>
      <c r="B69" s="150"/>
      <c r="C69" s="150"/>
      <c r="D69" s="150"/>
      <c r="E69" s="119" t="s">
        <v>289</v>
      </c>
      <c r="G69" s="6" t="s">
        <v>192</v>
      </c>
      <c r="H69" s="14" t="s">
        <v>84</v>
      </c>
      <c r="I69" s="7">
        <v>28800</v>
      </c>
      <c r="M69" s="133"/>
      <c r="O69" s="35"/>
    </row>
    <row r="70" spans="1:24" x14ac:dyDescent="0.3">
      <c r="A70" s="150"/>
      <c r="B70" s="150"/>
      <c r="C70" s="150"/>
      <c r="D70" s="150"/>
      <c r="E70" s="118" t="s">
        <v>290</v>
      </c>
      <c r="F70" s="111"/>
      <c r="G70" s="15" t="s">
        <v>298</v>
      </c>
      <c r="H70" s="16" t="s">
        <v>86</v>
      </c>
      <c r="I70" s="17"/>
      <c r="J70" s="46"/>
      <c r="K70" s="46"/>
      <c r="L70" s="46"/>
      <c r="M70" s="132"/>
      <c r="N70" s="23"/>
      <c r="O70" s="36"/>
    </row>
    <row r="71" spans="1:24" x14ac:dyDescent="0.3">
      <c r="A71" s="150"/>
      <c r="B71" s="150"/>
      <c r="C71" s="150"/>
      <c r="D71" s="150"/>
      <c r="E71" s="119" t="s">
        <v>291</v>
      </c>
      <c r="G71" s="6" t="s">
        <v>197</v>
      </c>
      <c r="H71" s="14" t="s">
        <v>87</v>
      </c>
      <c r="I71" s="7">
        <v>10000</v>
      </c>
      <c r="K71" s="47" t="s">
        <v>196</v>
      </c>
      <c r="M71" s="133"/>
      <c r="O71" s="35"/>
    </row>
    <row r="72" spans="1:24" x14ac:dyDescent="0.3">
      <c r="A72" s="150"/>
      <c r="B72" s="150"/>
      <c r="C72" s="150"/>
      <c r="D72" s="150"/>
      <c r="E72" s="118" t="s">
        <v>292</v>
      </c>
      <c r="F72" s="111"/>
      <c r="G72" s="15" t="s">
        <v>272</v>
      </c>
      <c r="H72" s="16" t="s">
        <v>87</v>
      </c>
      <c r="I72" s="17"/>
      <c r="J72" s="46"/>
      <c r="K72" s="46"/>
      <c r="L72" s="46"/>
      <c r="M72" s="132"/>
      <c r="N72" s="23" t="s">
        <v>187</v>
      </c>
      <c r="O72" s="36"/>
    </row>
    <row r="73" spans="1:24" x14ac:dyDescent="0.3">
      <c r="A73" s="150"/>
      <c r="B73" s="150"/>
      <c r="C73" s="150"/>
      <c r="D73" s="150"/>
      <c r="E73" s="119" t="s">
        <v>293</v>
      </c>
      <c r="G73" s="6" t="s">
        <v>273</v>
      </c>
      <c r="H73" s="14" t="s">
        <v>87</v>
      </c>
      <c r="M73" s="133"/>
      <c r="N73" s="22" t="s">
        <v>187</v>
      </c>
      <c r="O73" s="35"/>
    </row>
    <row r="74" spans="1:24" x14ac:dyDescent="0.3">
      <c r="A74" s="150"/>
      <c r="B74" s="150"/>
      <c r="C74" s="150"/>
      <c r="D74" s="150"/>
      <c r="E74" s="118" t="s">
        <v>294</v>
      </c>
      <c r="F74" s="111"/>
      <c r="G74" s="15" t="s">
        <v>250</v>
      </c>
      <c r="H74" s="16" t="s">
        <v>81</v>
      </c>
      <c r="I74" s="17">
        <v>42000</v>
      </c>
      <c r="J74" s="46"/>
      <c r="K74" s="46"/>
      <c r="L74" s="46"/>
      <c r="M74" s="132"/>
      <c r="N74" s="23" t="s">
        <v>137</v>
      </c>
      <c r="O74" s="36"/>
    </row>
    <row r="75" spans="1:24" x14ac:dyDescent="0.3">
      <c r="A75" s="150"/>
      <c r="B75" s="150"/>
      <c r="C75" s="150"/>
      <c r="D75" s="150"/>
      <c r="E75" s="119" t="s">
        <v>295</v>
      </c>
      <c r="G75" s="6" t="s">
        <v>198</v>
      </c>
      <c r="H75" s="14" t="s">
        <v>81</v>
      </c>
      <c r="I75" s="7">
        <v>34000</v>
      </c>
      <c r="M75" s="133"/>
      <c r="N75" s="22" t="s">
        <v>137</v>
      </c>
      <c r="O75" s="35"/>
    </row>
    <row r="76" spans="1:24" x14ac:dyDescent="0.3">
      <c r="A76" s="150"/>
      <c r="B76" s="150"/>
      <c r="C76" s="150"/>
      <c r="D76" s="150"/>
      <c r="E76" s="118" t="s">
        <v>296</v>
      </c>
      <c r="F76" s="111"/>
      <c r="G76" s="15" t="s">
        <v>274</v>
      </c>
      <c r="H76" s="16" t="s">
        <v>81</v>
      </c>
      <c r="I76" s="17">
        <v>34000</v>
      </c>
      <c r="J76" s="46"/>
      <c r="K76" s="46"/>
      <c r="L76" s="46"/>
      <c r="M76" s="132"/>
      <c r="N76" s="23" t="s">
        <v>137</v>
      </c>
      <c r="O76" s="36"/>
    </row>
    <row r="77" spans="1:24" x14ac:dyDescent="0.3">
      <c r="A77" s="150"/>
      <c r="B77" s="150"/>
      <c r="C77" s="150"/>
      <c r="D77" s="150"/>
      <c r="E77" s="119" t="s">
        <v>297</v>
      </c>
      <c r="G77" s="6" t="s">
        <v>193</v>
      </c>
      <c r="H77" s="14" t="s">
        <v>191</v>
      </c>
      <c r="I77" s="7">
        <v>56000</v>
      </c>
      <c r="M77" s="133"/>
      <c r="N77" s="22" t="s">
        <v>189</v>
      </c>
      <c r="O77" s="35"/>
    </row>
    <row r="78" spans="1:24" x14ac:dyDescent="0.3">
      <c r="A78" s="147">
        <v>32300</v>
      </c>
      <c r="B78" s="147">
        <v>400020</v>
      </c>
      <c r="C78" s="147">
        <v>24130</v>
      </c>
      <c r="D78" s="147">
        <v>3844086</v>
      </c>
      <c r="E78" s="118">
        <v>49</v>
      </c>
      <c r="F78" s="111"/>
      <c r="G78" s="15" t="s">
        <v>218</v>
      </c>
      <c r="H78" s="16" t="s">
        <v>84</v>
      </c>
      <c r="I78" s="17">
        <v>15000</v>
      </c>
      <c r="J78" s="46">
        <v>15000</v>
      </c>
      <c r="K78" s="46"/>
      <c r="L78" s="46"/>
      <c r="M78" s="132"/>
      <c r="N78" s="23" t="s">
        <v>131</v>
      </c>
      <c r="O78" s="36"/>
      <c r="P78" s="5">
        <v>32300</v>
      </c>
      <c r="Q78" s="13">
        <v>400020</v>
      </c>
      <c r="R78" s="5">
        <v>24130</v>
      </c>
      <c r="S78" s="5">
        <v>3844086</v>
      </c>
      <c r="U78" s="70">
        <v>15000000</v>
      </c>
      <c r="V78" s="70">
        <v>0</v>
      </c>
      <c r="W78" s="70">
        <v>0</v>
      </c>
      <c r="X78" s="70">
        <v>0</v>
      </c>
    </row>
    <row r="79" spans="1:24" x14ac:dyDescent="0.3">
      <c r="A79" s="147">
        <v>32300</v>
      </c>
      <c r="B79" s="147">
        <v>400020</v>
      </c>
      <c r="C79" s="147">
        <v>24130</v>
      </c>
      <c r="D79" s="147">
        <v>3844074</v>
      </c>
      <c r="E79" s="119">
        <v>50</v>
      </c>
      <c r="G79" s="6" t="s">
        <v>219</v>
      </c>
      <c r="H79" s="14" t="s">
        <v>87</v>
      </c>
      <c r="I79" s="7">
        <v>2000</v>
      </c>
      <c r="J79" s="47">
        <v>1000</v>
      </c>
      <c r="K79" s="47">
        <v>1000</v>
      </c>
      <c r="M79" s="133"/>
      <c r="N79" s="22" t="s">
        <v>132</v>
      </c>
      <c r="O79" s="35"/>
      <c r="P79" s="5">
        <v>32300</v>
      </c>
      <c r="Q79" s="13">
        <v>400020</v>
      </c>
      <c r="R79" s="5">
        <v>24130</v>
      </c>
      <c r="S79" s="5">
        <v>3844074</v>
      </c>
      <c r="U79" s="70">
        <v>1000000</v>
      </c>
      <c r="V79" s="70">
        <v>1000000</v>
      </c>
      <c r="W79" s="70">
        <v>0</v>
      </c>
      <c r="X79" s="70">
        <v>0</v>
      </c>
    </row>
    <row r="80" spans="1:24" x14ac:dyDescent="0.3">
      <c r="A80" s="147">
        <v>32300</v>
      </c>
      <c r="B80" s="147">
        <v>400020</v>
      </c>
      <c r="C80" s="147">
        <v>26100</v>
      </c>
      <c r="D80" s="147">
        <v>3844087</v>
      </c>
      <c r="E80" s="118">
        <v>51</v>
      </c>
      <c r="F80" s="111"/>
      <c r="G80" s="15" t="s">
        <v>251</v>
      </c>
      <c r="H80" s="16" t="s">
        <v>84</v>
      </c>
      <c r="I80" s="17">
        <v>2000</v>
      </c>
      <c r="J80" s="46">
        <v>2000</v>
      </c>
      <c r="K80" s="46"/>
      <c r="L80" s="46"/>
      <c r="M80" s="132"/>
      <c r="N80" s="23" t="s">
        <v>108</v>
      </c>
      <c r="O80" s="36"/>
      <c r="P80" s="5">
        <v>32300</v>
      </c>
      <c r="Q80" s="13">
        <v>400020</v>
      </c>
      <c r="R80" s="5">
        <v>26100</v>
      </c>
      <c r="S80" s="5">
        <v>3844087</v>
      </c>
      <c r="U80" s="70">
        <v>2000000</v>
      </c>
      <c r="V80" s="70">
        <v>0</v>
      </c>
      <c r="W80" s="70">
        <v>0</v>
      </c>
      <c r="X80" s="70">
        <v>0</v>
      </c>
    </row>
    <row r="81" spans="1:24" x14ac:dyDescent="0.3">
      <c r="A81" s="147">
        <v>32300</v>
      </c>
      <c r="B81" s="147">
        <v>300000</v>
      </c>
      <c r="C81" s="147">
        <v>24130</v>
      </c>
      <c r="D81" s="147">
        <v>3733005</v>
      </c>
      <c r="E81" s="119">
        <v>52</v>
      </c>
      <c r="G81" s="6" t="s">
        <v>252</v>
      </c>
      <c r="H81" s="14" t="s">
        <v>84</v>
      </c>
      <c r="I81" s="7">
        <v>500</v>
      </c>
      <c r="J81" s="47">
        <v>500</v>
      </c>
      <c r="M81" s="133"/>
      <c r="N81" s="22" t="s">
        <v>133</v>
      </c>
      <c r="O81" s="35"/>
      <c r="P81" s="5">
        <v>32300</v>
      </c>
      <c r="Q81" s="13">
        <v>300000</v>
      </c>
      <c r="R81" s="5">
        <v>24130</v>
      </c>
      <c r="S81" s="5">
        <v>3733005</v>
      </c>
      <c r="U81" s="70">
        <v>500000</v>
      </c>
      <c r="V81" s="70">
        <v>0</v>
      </c>
      <c r="W81" s="70">
        <v>0</v>
      </c>
      <c r="X81" s="70">
        <v>0</v>
      </c>
    </row>
    <row r="82" spans="1:24" x14ac:dyDescent="0.3">
      <c r="A82" s="147">
        <v>32300</v>
      </c>
      <c r="B82" s="147">
        <v>300000</v>
      </c>
      <c r="C82" s="147">
        <v>24130</v>
      </c>
      <c r="D82" s="147">
        <v>3733006</v>
      </c>
      <c r="E82" s="118">
        <v>53</v>
      </c>
      <c r="F82" s="111"/>
      <c r="G82" s="15" t="s">
        <v>253</v>
      </c>
      <c r="H82" s="16" t="s">
        <v>84</v>
      </c>
      <c r="I82" s="17">
        <v>1000</v>
      </c>
      <c r="J82" s="46">
        <v>1000</v>
      </c>
      <c r="K82" s="46"/>
      <c r="L82" s="46"/>
      <c r="M82" s="132"/>
      <c r="N82" s="23" t="s">
        <v>133</v>
      </c>
      <c r="O82" s="36"/>
      <c r="P82" s="5">
        <v>32300</v>
      </c>
      <c r="Q82" s="13">
        <v>300000</v>
      </c>
      <c r="R82" s="5">
        <v>24130</v>
      </c>
      <c r="S82" s="5">
        <v>3733006</v>
      </c>
      <c r="U82" s="70">
        <v>1000000</v>
      </c>
      <c r="V82" s="70">
        <v>0</v>
      </c>
      <c r="W82" s="70">
        <v>0</v>
      </c>
      <c r="X82" s="70">
        <v>0</v>
      </c>
    </row>
    <row r="83" spans="1:24" x14ac:dyDescent="0.3">
      <c r="A83" s="147">
        <v>32300</v>
      </c>
      <c r="B83" s="147">
        <v>400020</v>
      </c>
      <c r="C83" s="147">
        <v>26500</v>
      </c>
      <c r="D83" s="147">
        <v>3844078</v>
      </c>
      <c r="E83" s="119">
        <v>54</v>
      </c>
      <c r="G83" s="6" t="s">
        <v>199</v>
      </c>
      <c r="H83" s="14" t="s">
        <v>87</v>
      </c>
      <c r="I83" s="7">
        <v>30000</v>
      </c>
      <c r="J83" s="47">
        <v>12000</v>
      </c>
      <c r="K83" s="47">
        <v>18000</v>
      </c>
      <c r="M83" s="133"/>
      <c r="N83" s="22" t="s">
        <v>135</v>
      </c>
      <c r="O83" s="35"/>
      <c r="P83" s="5">
        <v>32300</v>
      </c>
      <c r="Q83" s="13">
        <v>400020</v>
      </c>
      <c r="R83" s="5">
        <v>26500</v>
      </c>
      <c r="S83" s="5">
        <v>3844078</v>
      </c>
      <c r="U83" s="70">
        <v>12000000</v>
      </c>
      <c r="V83" s="70">
        <v>18000000</v>
      </c>
      <c r="W83" s="70">
        <v>0</v>
      </c>
      <c r="X83" s="70">
        <v>0</v>
      </c>
    </row>
    <row r="84" spans="1:24" x14ac:dyDescent="0.3">
      <c r="A84" s="147">
        <v>32301</v>
      </c>
      <c r="B84" s="147">
        <v>300000</v>
      </c>
      <c r="C84" s="147">
        <v>25300</v>
      </c>
      <c r="D84" s="147">
        <v>3833002</v>
      </c>
      <c r="E84" s="118">
        <v>55</v>
      </c>
      <c r="F84" s="111"/>
      <c r="G84" s="15" t="s">
        <v>6</v>
      </c>
      <c r="H84" s="16"/>
      <c r="I84" s="17">
        <v>80000</v>
      </c>
      <c r="J84" s="46">
        <v>20000</v>
      </c>
      <c r="K84" s="46">
        <v>20000</v>
      </c>
      <c r="L84" s="46">
        <v>20000</v>
      </c>
      <c r="M84" s="132">
        <v>20000</v>
      </c>
      <c r="N84" s="23" t="s">
        <v>106</v>
      </c>
      <c r="O84" s="36"/>
      <c r="P84" s="5">
        <v>32301</v>
      </c>
      <c r="Q84" s="13">
        <v>300000</v>
      </c>
      <c r="R84" s="5">
        <v>25300</v>
      </c>
      <c r="S84" s="5">
        <v>3833002</v>
      </c>
      <c r="U84" s="70">
        <v>20000000</v>
      </c>
      <c r="V84" s="70">
        <v>20000000</v>
      </c>
      <c r="W84" s="70">
        <v>20000000</v>
      </c>
      <c r="X84" s="70">
        <v>20000000</v>
      </c>
    </row>
    <row r="85" spans="1:24" x14ac:dyDescent="0.3">
      <c r="A85" s="147">
        <v>32300</v>
      </c>
      <c r="B85" s="147">
        <v>400020</v>
      </c>
      <c r="C85" s="147">
        <v>26100</v>
      </c>
      <c r="D85" s="147">
        <v>3844076</v>
      </c>
      <c r="E85" s="119">
        <v>56</v>
      </c>
      <c r="G85" s="6" t="s">
        <v>213</v>
      </c>
      <c r="H85" s="14" t="s">
        <v>79</v>
      </c>
      <c r="I85" s="7">
        <f>350000+60000</f>
        <v>410000</v>
      </c>
      <c r="J85" s="47">
        <v>70000</v>
      </c>
      <c r="K85" s="47">
        <v>40000</v>
      </c>
      <c r="L85" s="47">
        <v>80000</v>
      </c>
      <c r="M85" s="133">
        <v>100000</v>
      </c>
      <c r="N85" s="22" t="s">
        <v>211</v>
      </c>
      <c r="O85" s="35"/>
      <c r="P85" s="5">
        <v>32300</v>
      </c>
      <c r="Q85" s="13">
        <v>400020</v>
      </c>
      <c r="R85" s="5">
        <v>26100</v>
      </c>
      <c r="S85" s="5">
        <v>3844076</v>
      </c>
      <c r="U85" s="70">
        <v>70000000</v>
      </c>
      <c r="V85" s="70">
        <v>40000000</v>
      </c>
      <c r="W85" s="70">
        <v>80000000</v>
      </c>
      <c r="X85" s="70">
        <v>100000000</v>
      </c>
    </row>
    <row r="86" spans="1:24" x14ac:dyDescent="0.3">
      <c r="A86" s="147">
        <v>32300</v>
      </c>
      <c r="B86" s="147">
        <v>364000</v>
      </c>
      <c r="C86" s="147">
        <v>23440</v>
      </c>
      <c r="D86" s="147">
        <v>3733007</v>
      </c>
      <c r="E86" s="118">
        <v>57</v>
      </c>
      <c r="F86" s="111"/>
      <c r="G86" s="15" t="s">
        <v>254</v>
      </c>
      <c r="H86" s="16" t="s">
        <v>84</v>
      </c>
      <c r="I86" s="17"/>
      <c r="J86" s="46">
        <v>1500</v>
      </c>
      <c r="K86" s="46"/>
      <c r="L86" s="46"/>
      <c r="M86" s="132"/>
      <c r="N86" s="23"/>
      <c r="O86" s="36"/>
      <c r="P86" s="5">
        <v>32300</v>
      </c>
      <c r="Q86" s="13">
        <v>364000</v>
      </c>
      <c r="R86" s="5">
        <v>23440</v>
      </c>
      <c r="S86" s="5">
        <v>3733007</v>
      </c>
      <c r="U86" s="70">
        <v>1500000</v>
      </c>
      <c r="V86" s="70">
        <v>0</v>
      </c>
      <c r="W86" s="70">
        <v>0</v>
      </c>
      <c r="X86" s="70">
        <v>0</v>
      </c>
    </row>
    <row r="87" spans="1:24" x14ac:dyDescent="0.3">
      <c r="A87" s="147">
        <v>32300</v>
      </c>
      <c r="B87" s="147">
        <v>400020</v>
      </c>
      <c r="C87" s="147">
        <v>26500</v>
      </c>
      <c r="D87" s="147">
        <v>3844021</v>
      </c>
      <c r="E87" s="119">
        <v>58</v>
      </c>
      <c r="G87" s="6" t="s">
        <v>224</v>
      </c>
      <c r="H87" s="14" t="s">
        <v>85</v>
      </c>
      <c r="I87" s="7">
        <v>60000</v>
      </c>
      <c r="J87" s="47">
        <v>20000</v>
      </c>
      <c r="K87" s="47">
        <v>20000</v>
      </c>
      <c r="L87" s="47">
        <v>5000</v>
      </c>
      <c r="M87" s="133"/>
      <c r="N87" s="22" t="s">
        <v>176</v>
      </c>
      <c r="O87" s="35"/>
      <c r="P87" s="5">
        <v>32300</v>
      </c>
      <c r="Q87" s="13">
        <v>400020</v>
      </c>
      <c r="R87" s="5">
        <v>26500</v>
      </c>
      <c r="S87" s="5">
        <v>3844021</v>
      </c>
      <c r="U87" s="70">
        <v>20000000</v>
      </c>
      <c r="V87" s="70">
        <v>20000000</v>
      </c>
      <c r="W87" s="70">
        <v>5000000</v>
      </c>
      <c r="X87" s="70">
        <v>0</v>
      </c>
    </row>
    <row r="88" spans="1:24" x14ac:dyDescent="0.3">
      <c r="A88" s="147">
        <v>32300</v>
      </c>
      <c r="B88" s="147">
        <v>400030</v>
      </c>
      <c r="C88" s="147">
        <v>26100</v>
      </c>
      <c r="D88" s="147">
        <v>4711</v>
      </c>
      <c r="E88" s="118">
        <v>59</v>
      </c>
      <c r="F88" s="111"/>
      <c r="G88" s="15" t="s">
        <v>28</v>
      </c>
      <c r="H88" s="16"/>
      <c r="I88" s="17"/>
      <c r="J88" s="46">
        <v>1000</v>
      </c>
      <c r="K88" s="46">
        <v>1000</v>
      </c>
      <c r="L88" s="46">
        <v>1000</v>
      </c>
      <c r="M88" s="132">
        <v>1000</v>
      </c>
      <c r="N88" s="23"/>
      <c r="O88" s="36"/>
      <c r="P88" s="5">
        <v>32300</v>
      </c>
      <c r="Q88" s="13">
        <v>400030</v>
      </c>
      <c r="R88" s="5">
        <v>26100</v>
      </c>
      <c r="S88" s="5">
        <v>4711</v>
      </c>
      <c r="U88" s="70">
        <v>1000000</v>
      </c>
      <c r="V88" s="70">
        <v>1000000</v>
      </c>
      <c r="W88" s="70">
        <v>1000000</v>
      </c>
      <c r="X88" s="70">
        <v>1000000</v>
      </c>
    </row>
    <row r="89" spans="1:24" x14ac:dyDescent="0.3">
      <c r="A89" s="147">
        <v>32100</v>
      </c>
      <c r="B89" s="147">
        <v>300000</v>
      </c>
      <c r="C89" s="147">
        <v>25300</v>
      </c>
      <c r="D89" s="147">
        <v>3733003</v>
      </c>
      <c r="E89" s="119">
        <v>60</v>
      </c>
      <c r="G89" s="6" t="s">
        <v>200</v>
      </c>
      <c r="H89" s="14"/>
      <c r="J89" s="47">
        <v>1500</v>
      </c>
      <c r="K89" s="47">
        <v>1500</v>
      </c>
      <c r="L89" s="47">
        <v>1500</v>
      </c>
      <c r="M89" s="133">
        <v>1500</v>
      </c>
      <c r="O89" s="35"/>
      <c r="P89" s="5">
        <v>32100</v>
      </c>
      <c r="Q89" s="13">
        <v>300000</v>
      </c>
      <c r="R89" s="5">
        <v>25300</v>
      </c>
      <c r="S89" s="5">
        <v>3733003</v>
      </c>
      <c r="U89" s="70">
        <v>1500000</v>
      </c>
      <c r="V89" s="70">
        <v>1500000</v>
      </c>
      <c r="W89" s="70">
        <v>1500000</v>
      </c>
      <c r="X89" s="70">
        <v>1500000</v>
      </c>
    </row>
    <row r="90" spans="1:24" x14ac:dyDescent="0.3">
      <c r="A90" s="147">
        <v>32300</v>
      </c>
      <c r="B90" s="147">
        <v>400030</v>
      </c>
      <c r="C90" s="147">
        <v>26100</v>
      </c>
      <c r="D90" s="147">
        <v>3844075</v>
      </c>
      <c r="E90" s="118">
        <v>61</v>
      </c>
      <c r="F90" s="111"/>
      <c r="G90" s="15" t="s">
        <v>29</v>
      </c>
      <c r="H90" s="16"/>
      <c r="I90" s="17"/>
      <c r="J90" s="46">
        <v>5000</v>
      </c>
      <c r="K90" s="46">
        <v>5000</v>
      </c>
      <c r="L90" s="46">
        <v>5000</v>
      </c>
      <c r="M90" s="132">
        <v>5000</v>
      </c>
      <c r="N90" s="23"/>
      <c r="O90" s="36"/>
      <c r="P90" s="5">
        <v>32300</v>
      </c>
      <c r="Q90" s="13">
        <v>400030</v>
      </c>
      <c r="R90" s="5">
        <v>26100</v>
      </c>
      <c r="S90" s="5">
        <v>3844075</v>
      </c>
      <c r="U90" s="70">
        <v>5000000</v>
      </c>
      <c r="V90" s="70">
        <v>5000000</v>
      </c>
      <c r="W90" s="70">
        <v>5000000</v>
      </c>
      <c r="X90" s="70">
        <v>5000000</v>
      </c>
    </row>
    <row r="91" spans="1:24" x14ac:dyDescent="0.3">
      <c r="A91" s="147">
        <v>32300</v>
      </c>
      <c r="B91" s="147">
        <v>300000</v>
      </c>
      <c r="C91" s="147">
        <v>26100</v>
      </c>
      <c r="D91" s="147">
        <v>3833004</v>
      </c>
      <c r="E91" s="119">
        <v>62</v>
      </c>
      <c r="G91" s="6" t="s">
        <v>136</v>
      </c>
      <c r="H91" s="14"/>
      <c r="J91" s="47">
        <v>2000</v>
      </c>
      <c r="K91" s="47">
        <v>2000</v>
      </c>
      <c r="L91" s="47">
        <v>2000</v>
      </c>
      <c r="M91" s="133">
        <v>2000</v>
      </c>
      <c r="N91" s="22" t="s">
        <v>138</v>
      </c>
      <c r="O91" s="35"/>
      <c r="P91" s="5">
        <v>32300</v>
      </c>
      <c r="Q91" s="13">
        <v>300000</v>
      </c>
      <c r="R91" s="5">
        <v>26100</v>
      </c>
      <c r="S91" s="5">
        <v>3833004</v>
      </c>
      <c r="U91" s="70">
        <v>2000000</v>
      </c>
      <c r="V91" s="70">
        <v>2000000</v>
      </c>
      <c r="W91" s="70">
        <v>2000000</v>
      </c>
      <c r="X91" s="70">
        <v>2000000</v>
      </c>
    </row>
    <row r="92" spans="1:24" s="99" customFormat="1" x14ac:dyDescent="0.3">
      <c r="A92" s="147"/>
      <c r="B92" s="147"/>
      <c r="C92" s="147"/>
      <c r="D92" s="147"/>
      <c r="E92" s="120"/>
      <c r="F92" s="74"/>
      <c r="G92" s="75" t="s">
        <v>30</v>
      </c>
      <c r="H92" s="76"/>
      <c r="I92" s="25"/>
      <c r="J92" s="41">
        <f>SUM(J78:J91)</f>
        <v>152500</v>
      </c>
      <c r="K92" s="41">
        <f>SUM(K78:K91)</f>
        <v>108500</v>
      </c>
      <c r="L92" s="41">
        <f>SUM(L78:L91)</f>
        <v>114500</v>
      </c>
      <c r="M92" s="131">
        <f>SUM(M78:M91)</f>
        <v>129500</v>
      </c>
      <c r="N92" s="27"/>
      <c r="O92" s="33">
        <f>SUM(J92:N92)</f>
        <v>505000</v>
      </c>
      <c r="Q92" s="100"/>
      <c r="U92" s="101"/>
    </row>
    <row r="93" spans="1:24" x14ac:dyDescent="0.3">
      <c r="E93" s="116"/>
      <c r="F93" s="110"/>
      <c r="G93" s="71"/>
      <c r="H93" s="72"/>
      <c r="I93" s="72"/>
      <c r="J93" s="40"/>
      <c r="K93" s="40"/>
      <c r="L93" s="40"/>
      <c r="M93" s="130"/>
      <c r="N93" s="82"/>
      <c r="O93" s="83"/>
    </row>
    <row r="94" spans="1:24" s="99" customFormat="1" x14ac:dyDescent="0.3">
      <c r="A94" s="147"/>
      <c r="B94" s="147"/>
      <c r="C94" s="147"/>
      <c r="D94" s="147"/>
      <c r="E94" s="120"/>
      <c r="F94" s="74"/>
      <c r="G94" s="127" t="s">
        <v>0</v>
      </c>
      <c r="H94" s="73"/>
      <c r="I94" s="25"/>
      <c r="J94" s="41"/>
      <c r="K94" s="41"/>
      <c r="L94" s="41"/>
      <c r="M94" s="131"/>
      <c r="N94" s="26"/>
      <c r="O94" s="34"/>
      <c r="Q94" s="100"/>
      <c r="U94" s="101"/>
    </row>
    <row r="95" spans="1:24" x14ac:dyDescent="0.3">
      <c r="A95" s="147">
        <v>32300</v>
      </c>
      <c r="B95" s="147">
        <v>400030</v>
      </c>
      <c r="C95" s="147">
        <v>38100</v>
      </c>
      <c r="D95" s="147">
        <v>4712</v>
      </c>
      <c r="E95" s="118">
        <v>63</v>
      </c>
      <c r="F95" s="111"/>
      <c r="G95" s="15" t="s">
        <v>201</v>
      </c>
      <c r="H95" s="16"/>
      <c r="I95" s="17"/>
      <c r="J95" s="46">
        <v>500</v>
      </c>
      <c r="K95" s="46">
        <v>500</v>
      </c>
      <c r="L95" s="46">
        <v>500</v>
      </c>
      <c r="M95" s="132">
        <v>500</v>
      </c>
      <c r="N95" s="23"/>
      <c r="O95" s="36"/>
      <c r="P95" s="5">
        <v>32300</v>
      </c>
      <c r="Q95" s="13">
        <v>400030</v>
      </c>
      <c r="R95" s="5">
        <v>38100</v>
      </c>
      <c r="S95" s="5">
        <v>4712</v>
      </c>
      <c r="U95" s="70">
        <v>500000</v>
      </c>
      <c r="V95" s="70">
        <v>500000</v>
      </c>
      <c r="W95" s="70">
        <v>500000</v>
      </c>
      <c r="X95" s="70">
        <v>500000</v>
      </c>
    </row>
    <row r="96" spans="1:24" x14ac:dyDescent="0.3">
      <c r="A96" s="147">
        <v>32300</v>
      </c>
      <c r="B96" s="147">
        <v>400020</v>
      </c>
      <c r="C96" s="147">
        <v>38100</v>
      </c>
      <c r="D96" s="147">
        <v>3744009</v>
      </c>
      <c r="E96" s="119">
        <v>64</v>
      </c>
      <c r="G96" s="6" t="s">
        <v>208</v>
      </c>
      <c r="H96" s="14" t="s">
        <v>84</v>
      </c>
      <c r="I96" s="7">
        <v>41000</v>
      </c>
      <c r="J96" s="47">
        <v>10000</v>
      </c>
      <c r="K96" s="47">
        <v>10000</v>
      </c>
      <c r="M96" s="133"/>
      <c r="O96" s="35"/>
      <c r="P96" s="5">
        <v>32300</v>
      </c>
      <c r="Q96" s="13">
        <v>400020</v>
      </c>
      <c r="R96" s="5">
        <v>38100</v>
      </c>
      <c r="S96" s="5">
        <v>3744009</v>
      </c>
      <c r="U96" s="70">
        <v>10000000</v>
      </c>
      <c r="V96" s="70">
        <v>10000000</v>
      </c>
      <c r="W96" s="70">
        <v>0</v>
      </c>
      <c r="X96" s="70">
        <v>0</v>
      </c>
    </row>
    <row r="97" spans="1:24" x14ac:dyDescent="0.3">
      <c r="A97" s="147">
        <v>32300</v>
      </c>
      <c r="B97" s="147">
        <v>400020</v>
      </c>
      <c r="C97" s="147">
        <v>38100</v>
      </c>
      <c r="D97" s="147">
        <v>3844062</v>
      </c>
      <c r="E97" s="118">
        <v>65</v>
      </c>
      <c r="F97" s="111"/>
      <c r="G97" s="15" t="s">
        <v>299</v>
      </c>
      <c r="H97" s="16" t="s">
        <v>85</v>
      </c>
      <c r="I97" s="17">
        <v>16000</v>
      </c>
      <c r="J97" s="46"/>
      <c r="K97" s="46">
        <v>1500</v>
      </c>
      <c r="L97" s="46">
        <v>1000</v>
      </c>
      <c r="M97" s="132">
        <v>4500</v>
      </c>
      <c r="N97" s="23"/>
      <c r="O97" s="36"/>
      <c r="P97" s="5">
        <v>32300</v>
      </c>
      <c r="Q97" s="13">
        <v>400020</v>
      </c>
      <c r="R97" s="5">
        <v>38100</v>
      </c>
      <c r="S97" s="5">
        <v>3844062</v>
      </c>
      <c r="U97" s="70">
        <v>0</v>
      </c>
      <c r="V97" s="70">
        <v>1500000</v>
      </c>
      <c r="W97" s="70">
        <v>1000000</v>
      </c>
      <c r="X97" s="70">
        <v>4500000</v>
      </c>
    </row>
    <row r="98" spans="1:24" x14ac:dyDescent="0.3">
      <c r="A98" s="147">
        <v>32300</v>
      </c>
      <c r="B98" s="147">
        <v>400020</v>
      </c>
      <c r="C98" s="147">
        <v>38100</v>
      </c>
      <c r="D98" s="147">
        <v>3844025</v>
      </c>
      <c r="E98" s="119">
        <v>66</v>
      </c>
      <c r="G98" s="6" t="s">
        <v>31</v>
      </c>
      <c r="H98" s="14" t="s">
        <v>84</v>
      </c>
      <c r="I98" s="7">
        <v>44000</v>
      </c>
      <c r="J98" s="47">
        <f>13000+4000</f>
        <v>17000</v>
      </c>
      <c r="M98" s="133"/>
      <c r="O98" s="35"/>
      <c r="P98" s="5">
        <v>32300</v>
      </c>
      <c r="Q98" s="13">
        <v>400020</v>
      </c>
      <c r="R98" s="5">
        <v>38100</v>
      </c>
      <c r="S98" s="5">
        <v>3844025</v>
      </c>
      <c r="U98" s="70">
        <v>17000000</v>
      </c>
      <c r="V98" s="70">
        <v>0</v>
      </c>
      <c r="W98" s="70">
        <v>0</v>
      </c>
      <c r="X98" s="70">
        <v>0</v>
      </c>
    </row>
    <row r="99" spans="1:24" x14ac:dyDescent="0.3">
      <c r="A99" s="147">
        <v>32300</v>
      </c>
      <c r="B99" s="147">
        <v>400020</v>
      </c>
      <c r="C99" s="147">
        <v>13000</v>
      </c>
      <c r="D99" s="147">
        <v>3844003</v>
      </c>
      <c r="E99" s="118">
        <v>67</v>
      </c>
      <c r="F99" s="111"/>
      <c r="G99" s="15" t="s">
        <v>269</v>
      </c>
      <c r="H99" s="16" t="s">
        <v>84</v>
      </c>
      <c r="I99" s="17">
        <f>267300+8100</f>
        <v>275400</v>
      </c>
      <c r="J99" s="46">
        <f>49100+8100</f>
        <v>57200</v>
      </c>
      <c r="K99" s="46"/>
      <c r="L99" s="46"/>
      <c r="M99" s="132"/>
      <c r="N99" s="23"/>
      <c r="O99" s="36"/>
      <c r="P99" s="5">
        <v>32300</v>
      </c>
      <c r="Q99" s="13">
        <v>400020</v>
      </c>
      <c r="R99" s="5">
        <v>13000</v>
      </c>
      <c r="S99" s="5">
        <v>3844003</v>
      </c>
      <c r="U99" s="70">
        <v>57200000</v>
      </c>
      <c r="V99" s="70">
        <v>0</v>
      </c>
      <c r="W99" s="70">
        <v>0</v>
      </c>
      <c r="X99" s="70">
        <v>0</v>
      </c>
    </row>
    <row r="100" spans="1:24" s="99" customFormat="1" x14ac:dyDescent="0.3">
      <c r="A100" s="147"/>
      <c r="B100" s="147"/>
      <c r="C100" s="147"/>
      <c r="D100" s="147"/>
      <c r="E100" s="120"/>
      <c r="F100" s="74"/>
      <c r="G100" s="75" t="s">
        <v>105</v>
      </c>
      <c r="H100" s="76"/>
      <c r="I100" s="25"/>
      <c r="J100" s="41">
        <f>SUM(J95:J99)</f>
        <v>84700</v>
      </c>
      <c r="K100" s="41">
        <f>SUM(K95:K99)</f>
        <v>12000</v>
      </c>
      <c r="L100" s="41">
        <f>SUM(L95:L99)</f>
        <v>1500</v>
      </c>
      <c r="M100" s="131">
        <f>SUM(M95:M99)</f>
        <v>5000</v>
      </c>
      <c r="N100" s="27"/>
      <c r="O100" s="33">
        <f>SUM(J100:N100)</f>
        <v>103200</v>
      </c>
      <c r="Q100" s="100"/>
      <c r="U100" s="101"/>
    </row>
    <row r="101" spans="1:24" x14ac:dyDescent="0.3">
      <c r="E101" s="121"/>
      <c r="F101" s="112"/>
      <c r="G101" s="20"/>
      <c r="H101" s="21"/>
      <c r="I101" s="88"/>
      <c r="J101" s="89"/>
      <c r="K101" s="89"/>
      <c r="L101" s="89"/>
      <c r="M101" s="135"/>
      <c r="N101" s="90"/>
      <c r="O101" s="91"/>
    </row>
    <row r="102" spans="1:24" s="99" customFormat="1" x14ac:dyDescent="0.3">
      <c r="A102" s="147"/>
      <c r="B102" s="147"/>
      <c r="C102" s="147"/>
      <c r="D102" s="147"/>
      <c r="E102" s="120"/>
      <c r="F102" s="74"/>
      <c r="G102" s="75" t="s">
        <v>71</v>
      </c>
      <c r="H102" s="76"/>
      <c r="I102" s="25"/>
      <c r="J102" s="41"/>
      <c r="K102" s="41"/>
      <c r="L102" s="41"/>
      <c r="M102" s="131"/>
      <c r="N102" s="27"/>
      <c r="O102" s="33"/>
      <c r="Q102" s="100"/>
      <c r="U102" s="101"/>
    </row>
    <row r="103" spans="1:24" x14ac:dyDescent="0.3">
      <c r="A103" s="147">
        <v>32301</v>
      </c>
      <c r="B103" s="147">
        <v>602000</v>
      </c>
      <c r="C103" s="147">
        <v>34500</v>
      </c>
      <c r="D103" s="147">
        <v>3726027</v>
      </c>
      <c r="E103" s="119">
        <v>68</v>
      </c>
      <c r="G103" s="6" t="s">
        <v>112</v>
      </c>
      <c r="H103" s="14"/>
      <c r="J103" s="47">
        <v>38000</v>
      </c>
      <c r="K103" s="47">
        <v>38000</v>
      </c>
      <c r="L103" s="47">
        <v>38000</v>
      </c>
      <c r="M103" s="133">
        <v>38000</v>
      </c>
      <c r="O103" s="35"/>
      <c r="P103" s="5">
        <v>32301</v>
      </c>
      <c r="Q103" s="13">
        <v>602000</v>
      </c>
      <c r="R103" s="5">
        <v>34500</v>
      </c>
      <c r="S103" s="5">
        <v>3726027</v>
      </c>
      <c r="U103" s="70">
        <v>38000000</v>
      </c>
      <c r="V103" s="70">
        <v>38000000</v>
      </c>
      <c r="W103" s="70">
        <v>38000000</v>
      </c>
      <c r="X103" s="70">
        <v>38000000</v>
      </c>
    </row>
    <row r="104" spans="1:24" x14ac:dyDescent="0.3">
      <c r="A104" s="147">
        <v>32301</v>
      </c>
      <c r="B104" s="147">
        <v>602000</v>
      </c>
      <c r="C104" s="147">
        <v>34500</v>
      </c>
      <c r="D104" s="147">
        <v>3726004</v>
      </c>
      <c r="E104" s="118">
        <v>69</v>
      </c>
      <c r="F104" s="111"/>
      <c r="G104" s="15" t="s">
        <v>32</v>
      </c>
      <c r="H104" s="16"/>
      <c r="I104" s="17"/>
      <c r="J104" s="46">
        <v>16000</v>
      </c>
      <c r="K104" s="46">
        <v>16000</v>
      </c>
      <c r="L104" s="46">
        <v>16000</v>
      </c>
      <c r="M104" s="132">
        <v>16000</v>
      </c>
      <c r="N104" s="24"/>
      <c r="O104" s="37"/>
      <c r="P104" s="5">
        <v>32301</v>
      </c>
      <c r="Q104" s="13">
        <v>602000</v>
      </c>
      <c r="R104" s="5">
        <v>34500</v>
      </c>
      <c r="S104" s="5">
        <v>3726004</v>
      </c>
      <c r="U104" s="70">
        <v>16000000</v>
      </c>
      <c r="V104" s="70">
        <v>16000000</v>
      </c>
      <c r="W104" s="70">
        <v>16000000</v>
      </c>
      <c r="X104" s="70">
        <v>16000000</v>
      </c>
    </row>
    <row r="105" spans="1:24" x14ac:dyDescent="0.3">
      <c r="A105" s="147">
        <v>32301</v>
      </c>
      <c r="B105" s="147">
        <v>602000</v>
      </c>
      <c r="C105" s="147">
        <v>34500</v>
      </c>
      <c r="D105" s="147">
        <v>3726024</v>
      </c>
      <c r="E105" s="119">
        <v>70</v>
      </c>
      <c r="G105" s="6" t="s">
        <v>113</v>
      </c>
      <c r="H105" s="14"/>
      <c r="M105" s="133">
        <v>4000</v>
      </c>
      <c r="O105" s="35"/>
      <c r="P105" s="5">
        <v>32301</v>
      </c>
      <c r="Q105" s="13">
        <v>602000</v>
      </c>
      <c r="R105" s="5">
        <v>34500</v>
      </c>
      <c r="S105" s="5">
        <v>3726024</v>
      </c>
      <c r="U105" s="70">
        <v>0</v>
      </c>
      <c r="V105" s="70">
        <v>0</v>
      </c>
      <c r="W105" s="70">
        <v>0</v>
      </c>
      <c r="X105" s="70">
        <v>4000000</v>
      </c>
    </row>
    <row r="106" spans="1:24" x14ac:dyDescent="0.3">
      <c r="A106" s="147">
        <v>32301</v>
      </c>
      <c r="B106" s="147">
        <v>602000</v>
      </c>
      <c r="C106" s="147">
        <v>34500</v>
      </c>
      <c r="D106" s="147">
        <v>3826003</v>
      </c>
      <c r="E106" s="118">
        <v>71</v>
      </c>
      <c r="F106" s="111"/>
      <c r="G106" s="15" t="s">
        <v>114</v>
      </c>
      <c r="H106" s="16"/>
      <c r="I106" s="17"/>
      <c r="J106" s="46">
        <v>1000</v>
      </c>
      <c r="K106" s="46">
        <v>1000</v>
      </c>
      <c r="L106" s="46">
        <v>1000</v>
      </c>
      <c r="M106" s="132">
        <v>1000</v>
      </c>
      <c r="N106" s="24"/>
      <c r="O106" s="37"/>
      <c r="P106" s="5">
        <v>32301</v>
      </c>
      <c r="Q106" s="13">
        <v>602000</v>
      </c>
      <c r="R106" s="5">
        <v>34500</v>
      </c>
      <c r="S106" s="5">
        <v>3826003</v>
      </c>
      <c r="U106" s="70">
        <v>1000000</v>
      </c>
      <c r="V106" s="70">
        <v>1000000</v>
      </c>
      <c r="W106" s="70">
        <v>1000000</v>
      </c>
      <c r="X106" s="70">
        <v>1000000</v>
      </c>
    </row>
    <row r="107" spans="1:24" x14ac:dyDescent="0.3">
      <c r="A107" s="147">
        <v>32301</v>
      </c>
      <c r="B107" s="147">
        <v>602000</v>
      </c>
      <c r="C107" s="147">
        <v>34500</v>
      </c>
      <c r="D107" s="147">
        <v>3826004</v>
      </c>
      <c r="E107" s="119">
        <v>72</v>
      </c>
      <c r="G107" s="6" t="s">
        <v>229</v>
      </c>
      <c r="H107" s="14"/>
      <c r="J107" s="47">
        <v>1200</v>
      </c>
      <c r="K107" s="47">
        <v>600</v>
      </c>
      <c r="M107" s="133"/>
      <c r="O107" s="35"/>
      <c r="P107" s="5">
        <v>32301</v>
      </c>
      <c r="Q107" s="13">
        <v>602000</v>
      </c>
      <c r="R107" s="5">
        <v>34500</v>
      </c>
      <c r="S107" s="5">
        <v>3826004</v>
      </c>
      <c r="U107" s="70">
        <v>1200000</v>
      </c>
      <c r="V107" s="70">
        <v>600000</v>
      </c>
      <c r="W107" s="70">
        <v>0</v>
      </c>
      <c r="X107" s="70">
        <v>0</v>
      </c>
    </row>
    <row r="108" spans="1:24" x14ac:dyDescent="0.3">
      <c r="A108" s="147">
        <v>32301</v>
      </c>
      <c r="B108" s="147">
        <v>602000</v>
      </c>
      <c r="C108" s="147">
        <v>34500</v>
      </c>
      <c r="D108" s="147">
        <v>3726026</v>
      </c>
      <c r="E108" s="118">
        <v>73</v>
      </c>
      <c r="F108" s="111"/>
      <c r="G108" s="15" t="s">
        <v>115</v>
      </c>
      <c r="H108" s="16"/>
      <c r="I108" s="17"/>
      <c r="J108" s="46">
        <v>3000</v>
      </c>
      <c r="K108" s="46">
        <v>3000</v>
      </c>
      <c r="L108" s="46">
        <v>3000</v>
      </c>
      <c r="M108" s="132"/>
      <c r="N108" s="24"/>
      <c r="O108" s="37"/>
      <c r="P108" s="5">
        <v>32301</v>
      </c>
      <c r="Q108" s="13">
        <v>602000</v>
      </c>
      <c r="R108" s="5">
        <v>34500</v>
      </c>
      <c r="S108" s="5">
        <v>3726026</v>
      </c>
      <c r="U108" s="70">
        <v>3000000</v>
      </c>
      <c r="V108" s="70">
        <v>3000000</v>
      </c>
      <c r="W108" s="70">
        <v>3000000</v>
      </c>
      <c r="X108" s="70">
        <v>0</v>
      </c>
    </row>
    <row r="109" spans="1:24" s="99" customFormat="1" x14ac:dyDescent="0.3">
      <c r="A109" s="147"/>
      <c r="B109" s="147"/>
      <c r="C109" s="147"/>
      <c r="D109" s="147"/>
      <c r="E109" s="120"/>
      <c r="F109" s="74"/>
      <c r="G109" s="75" t="s">
        <v>33</v>
      </c>
      <c r="H109" s="76"/>
      <c r="I109" s="25"/>
      <c r="J109" s="41">
        <f>SUM(J103:J108)</f>
        <v>59200</v>
      </c>
      <c r="K109" s="41">
        <f>SUM(K103:K108)</f>
        <v>58600</v>
      </c>
      <c r="L109" s="41">
        <f>SUM(L103:L108)</f>
        <v>58000</v>
      </c>
      <c r="M109" s="131">
        <f>SUM(M103:M108)</f>
        <v>59000</v>
      </c>
      <c r="N109" s="27"/>
      <c r="O109" s="33">
        <f>SUM(J109:N109)</f>
        <v>234800</v>
      </c>
      <c r="Q109" s="100"/>
      <c r="U109" s="101"/>
    </row>
    <row r="110" spans="1:24" x14ac:dyDescent="0.3">
      <c r="E110" s="116"/>
      <c r="F110" s="110"/>
      <c r="G110" s="71"/>
      <c r="H110" s="72"/>
      <c r="I110" s="72"/>
      <c r="J110" s="40"/>
      <c r="K110" s="40"/>
      <c r="L110" s="40"/>
      <c r="M110" s="130"/>
      <c r="N110" s="82"/>
      <c r="O110" s="83"/>
    </row>
    <row r="111" spans="1:24" s="99" customFormat="1" x14ac:dyDescent="0.3">
      <c r="A111" s="147"/>
      <c r="B111" s="147"/>
      <c r="C111" s="147"/>
      <c r="D111" s="147"/>
      <c r="E111" s="120"/>
      <c r="F111" s="74"/>
      <c r="G111" s="127" t="s">
        <v>80</v>
      </c>
      <c r="H111" s="73"/>
      <c r="I111" s="25"/>
      <c r="J111" s="41"/>
      <c r="K111" s="41"/>
      <c r="L111" s="41"/>
      <c r="M111" s="131"/>
      <c r="N111" s="26"/>
      <c r="O111" s="34"/>
      <c r="Q111" s="100"/>
      <c r="U111" s="101"/>
    </row>
    <row r="112" spans="1:24" x14ac:dyDescent="0.3">
      <c r="A112" s="147">
        <v>32301</v>
      </c>
      <c r="B112" s="147">
        <v>603000</v>
      </c>
      <c r="C112" s="147">
        <v>35300</v>
      </c>
      <c r="D112" s="147">
        <v>3736030</v>
      </c>
      <c r="E112" s="119">
        <v>74</v>
      </c>
      <c r="G112" s="6" t="s">
        <v>112</v>
      </c>
      <c r="H112" s="14"/>
      <c r="J112" s="47">
        <v>50000</v>
      </c>
      <c r="K112" s="47">
        <v>50000</v>
      </c>
      <c r="L112" s="47">
        <v>50000</v>
      </c>
      <c r="M112" s="133">
        <v>50000</v>
      </c>
      <c r="O112" s="35"/>
      <c r="P112" s="5">
        <v>32301</v>
      </c>
      <c r="Q112" s="13">
        <v>603000</v>
      </c>
      <c r="R112" s="5">
        <v>35300</v>
      </c>
      <c r="S112" s="5">
        <v>3736030</v>
      </c>
      <c r="U112" s="70">
        <v>50000000</v>
      </c>
      <c r="V112" s="70">
        <v>50000000</v>
      </c>
      <c r="W112" s="70">
        <v>50000000</v>
      </c>
      <c r="X112" s="70">
        <v>50000000</v>
      </c>
    </row>
    <row r="113" spans="1:24" x14ac:dyDescent="0.3">
      <c r="A113" s="147">
        <v>32301</v>
      </c>
      <c r="B113" s="147">
        <v>603000</v>
      </c>
      <c r="C113" s="147">
        <v>35300</v>
      </c>
      <c r="D113" s="147">
        <v>3836003</v>
      </c>
      <c r="E113" s="118">
        <v>75</v>
      </c>
      <c r="F113" s="111"/>
      <c r="G113" s="15" t="s">
        <v>116</v>
      </c>
      <c r="H113" s="16"/>
      <c r="I113" s="17"/>
      <c r="J113" s="46">
        <v>10000</v>
      </c>
      <c r="K113" s="46">
        <v>10000</v>
      </c>
      <c r="L113" s="46">
        <v>10000</v>
      </c>
      <c r="M113" s="132">
        <v>10000</v>
      </c>
      <c r="N113" s="24"/>
      <c r="O113" s="37"/>
      <c r="P113" s="5">
        <v>32301</v>
      </c>
      <c r="Q113" s="13">
        <v>603000</v>
      </c>
      <c r="R113" s="5">
        <v>35300</v>
      </c>
      <c r="S113" s="5">
        <v>3836003</v>
      </c>
      <c r="U113" s="70">
        <v>10000000</v>
      </c>
      <c r="V113" s="70">
        <v>10000000</v>
      </c>
      <c r="W113" s="70">
        <v>10000000</v>
      </c>
      <c r="X113" s="70">
        <v>10000000</v>
      </c>
    </row>
    <row r="114" spans="1:24" x14ac:dyDescent="0.3">
      <c r="A114" s="147">
        <v>32301</v>
      </c>
      <c r="B114" s="147">
        <v>603000</v>
      </c>
      <c r="C114" s="147">
        <v>35300</v>
      </c>
      <c r="D114" s="147">
        <v>3736011</v>
      </c>
      <c r="E114" s="119">
        <v>76</v>
      </c>
      <c r="G114" s="6" t="s">
        <v>117</v>
      </c>
      <c r="H114" s="14"/>
      <c r="J114" s="47">
        <v>20000</v>
      </c>
      <c r="K114" s="47">
        <v>20000</v>
      </c>
      <c r="L114" s="47">
        <v>20000</v>
      </c>
      <c r="M114" s="133">
        <v>20000</v>
      </c>
      <c r="O114" s="35"/>
      <c r="P114" s="5">
        <v>32301</v>
      </c>
      <c r="Q114" s="13">
        <v>603000</v>
      </c>
      <c r="R114" s="5">
        <v>35300</v>
      </c>
      <c r="S114" s="5">
        <v>3736011</v>
      </c>
      <c r="U114" s="70">
        <v>20000000</v>
      </c>
      <c r="V114" s="70">
        <v>20000000</v>
      </c>
      <c r="W114" s="70">
        <v>20000000</v>
      </c>
      <c r="X114" s="70">
        <v>20000000</v>
      </c>
    </row>
    <row r="115" spans="1:24" x14ac:dyDescent="0.3">
      <c r="A115" s="147">
        <v>32301</v>
      </c>
      <c r="B115" s="147">
        <v>603000</v>
      </c>
      <c r="C115" s="147">
        <v>35300</v>
      </c>
      <c r="D115" s="147">
        <v>3836004</v>
      </c>
      <c r="E115" s="118">
        <v>77</v>
      </c>
      <c r="F115" s="111"/>
      <c r="G115" s="15" t="s">
        <v>118</v>
      </c>
      <c r="H115" s="16"/>
      <c r="I115" s="17"/>
      <c r="J115" s="46"/>
      <c r="K115" s="46"/>
      <c r="L115" s="46">
        <v>2000</v>
      </c>
      <c r="M115" s="132">
        <v>2000</v>
      </c>
      <c r="N115" s="24"/>
      <c r="O115" s="37"/>
      <c r="P115" s="5">
        <v>32301</v>
      </c>
      <c r="Q115" s="13">
        <v>603000</v>
      </c>
      <c r="R115" s="5">
        <v>35300</v>
      </c>
      <c r="S115" s="5">
        <v>3836004</v>
      </c>
      <c r="U115" s="70">
        <v>0</v>
      </c>
      <c r="V115" s="70">
        <v>0</v>
      </c>
      <c r="W115" s="70">
        <v>2000000</v>
      </c>
      <c r="X115" s="70">
        <v>2000000</v>
      </c>
    </row>
    <row r="116" spans="1:24" x14ac:dyDescent="0.3">
      <c r="A116" s="147">
        <v>32301</v>
      </c>
      <c r="B116" s="147">
        <v>603000</v>
      </c>
      <c r="C116" s="147">
        <v>35300</v>
      </c>
      <c r="D116" s="147">
        <v>3836005</v>
      </c>
      <c r="E116" s="119">
        <v>78</v>
      </c>
      <c r="G116" s="6" t="s">
        <v>230</v>
      </c>
      <c r="H116" s="14"/>
      <c r="J116" s="47">
        <v>2700</v>
      </c>
      <c r="K116" s="47">
        <v>3800</v>
      </c>
      <c r="L116" s="47">
        <v>3000</v>
      </c>
      <c r="M116" s="133"/>
      <c r="O116" s="35"/>
      <c r="P116" s="5">
        <v>32301</v>
      </c>
      <c r="Q116" s="13">
        <v>603000</v>
      </c>
      <c r="R116" s="5">
        <v>35300</v>
      </c>
      <c r="S116" s="5">
        <v>3836005</v>
      </c>
      <c r="U116" s="70">
        <v>2700000</v>
      </c>
      <c r="V116" s="70">
        <v>3800000</v>
      </c>
      <c r="W116" s="70">
        <v>3000000</v>
      </c>
      <c r="X116" s="70">
        <v>0</v>
      </c>
    </row>
    <row r="117" spans="1:24" s="99" customFormat="1" x14ac:dyDescent="0.3">
      <c r="A117" s="147"/>
      <c r="B117" s="147"/>
      <c r="C117" s="147"/>
      <c r="D117" s="147"/>
      <c r="E117" s="120"/>
      <c r="F117" s="74"/>
      <c r="G117" s="75" t="s">
        <v>34</v>
      </c>
      <c r="H117" s="76"/>
      <c r="I117" s="25"/>
      <c r="J117" s="41">
        <f>SUM(J112:J116)</f>
        <v>82700</v>
      </c>
      <c r="K117" s="41">
        <f>SUM(K112:K116)</f>
        <v>83800</v>
      </c>
      <c r="L117" s="41">
        <f>SUM(L112:L116)</f>
        <v>85000</v>
      </c>
      <c r="M117" s="131">
        <f>SUM(M112:M116)</f>
        <v>82000</v>
      </c>
      <c r="N117" s="27"/>
      <c r="O117" s="33">
        <f>SUM(J117:N117)</f>
        <v>333500</v>
      </c>
      <c r="Q117" s="100"/>
      <c r="U117" s="101"/>
    </row>
    <row r="118" spans="1:24" x14ac:dyDescent="0.3">
      <c r="E118" s="116"/>
      <c r="F118" s="110"/>
      <c r="G118" s="71"/>
      <c r="H118" s="72"/>
      <c r="I118" s="72"/>
      <c r="J118" s="40"/>
      <c r="K118" s="40"/>
      <c r="L118" s="40"/>
      <c r="M118" s="130"/>
      <c r="N118" s="82"/>
      <c r="O118" s="83"/>
    </row>
    <row r="119" spans="1:24" s="99" customFormat="1" x14ac:dyDescent="0.3">
      <c r="A119" s="147"/>
      <c r="B119" s="147"/>
      <c r="C119" s="147"/>
      <c r="D119" s="147"/>
      <c r="E119" s="120"/>
      <c r="F119" s="74"/>
      <c r="G119" s="75" t="s">
        <v>72</v>
      </c>
      <c r="H119" s="76"/>
      <c r="I119" s="25"/>
      <c r="J119" s="41"/>
      <c r="K119" s="41"/>
      <c r="L119" s="41"/>
      <c r="M119" s="131"/>
      <c r="N119" s="27"/>
      <c r="O119" s="33"/>
      <c r="Q119" s="100"/>
      <c r="U119" s="101"/>
    </row>
    <row r="120" spans="1:24" x14ac:dyDescent="0.3">
      <c r="A120" s="147">
        <v>32002</v>
      </c>
      <c r="B120" s="147">
        <v>604000</v>
      </c>
      <c r="C120" s="147">
        <v>35500</v>
      </c>
      <c r="D120" s="147">
        <v>3716005</v>
      </c>
      <c r="E120" s="119">
        <v>79</v>
      </c>
      <c r="G120" s="6" t="s">
        <v>255</v>
      </c>
      <c r="H120" s="14"/>
      <c r="J120" s="47">
        <v>1500</v>
      </c>
      <c r="K120" s="47">
        <v>1500</v>
      </c>
      <c r="L120" s="47">
        <v>1500</v>
      </c>
      <c r="M120" s="133">
        <v>1500</v>
      </c>
      <c r="O120" s="35"/>
      <c r="P120" s="5">
        <v>32002</v>
      </c>
      <c r="Q120" s="13">
        <v>604000</v>
      </c>
      <c r="R120" s="5">
        <v>35500</v>
      </c>
      <c r="S120" s="5">
        <v>3716005</v>
      </c>
      <c r="U120" s="70">
        <v>1500000</v>
      </c>
      <c r="V120" s="70">
        <v>1500000</v>
      </c>
      <c r="W120" s="70">
        <v>1500000</v>
      </c>
      <c r="X120" s="70">
        <v>1500000</v>
      </c>
    </row>
    <row r="121" spans="1:24" x14ac:dyDescent="0.3">
      <c r="A121" s="147">
        <v>32002</v>
      </c>
      <c r="B121" s="147">
        <v>604000</v>
      </c>
      <c r="C121" s="147">
        <v>35500</v>
      </c>
      <c r="D121" s="147">
        <v>3716072</v>
      </c>
      <c r="E121" s="118">
        <v>80</v>
      </c>
      <c r="F121" s="111"/>
      <c r="G121" s="15" t="s">
        <v>35</v>
      </c>
      <c r="H121" s="16"/>
      <c r="I121" s="17"/>
      <c r="J121" s="46">
        <v>2000</v>
      </c>
      <c r="K121" s="46">
        <v>2000</v>
      </c>
      <c r="L121" s="46">
        <v>2000</v>
      </c>
      <c r="M121" s="132">
        <v>2000</v>
      </c>
      <c r="N121" s="24"/>
      <c r="O121" s="37"/>
      <c r="P121" s="5">
        <v>32002</v>
      </c>
      <c r="Q121" s="13">
        <v>604000</v>
      </c>
      <c r="R121" s="5">
        <v>35500</v>
      </c>
      <c r="S121" s="5">
        <v>3716072</v>
      </c>
      <c r="U121" s="70">
        <v>2000000</v>
      </c>
      <c r="V121" s="70">
        <v>2000000</v>
      </c>
      <c r="W121" s="70">
        <v>2000000</v>
      </c>
      <c r="X121" s="70">
        <v>2000000</v>
      </c>
    </row>
    <row r="122" spans="1:24" s="99" customFormat="1" x14ac:dyDescent="0.3">
      <c r="A122" s="147"/>
      <c r="B122" s="147"/>
      <c r="C122" s="147"/>
      <c r="D122" s="147"/>
      <c r="E122" s="120"/>
      <c r="F122" s="74"/>
      <c r="G122" s="75" t="s">
        <v>36</v>
      </c>
      <c r="H122" s="76"/>
      <c r="I122" s="25"/>
      <c r="J122" s="41">
        <f>SUM(J120:J121)</f>
        <v>3500</v>
      </c>
      <c r="K122" s="41">
        <f t="shared" ref="K122:M122" si="1">SUM(K120:K121)</f>
        <v>3500</v>
      </c>
      <c r="L122" s="41">
        <f t="shared" si="1"/>
        <v>3500</v>
      </c>
      <c r="M122" s="131">
        <f t="shared" si="1"/>
        <v>3500</v>
      </c>
      <c r="N122" s="27"/>
      <c r="O122" s="33">
        <f>SUM(J122:N122)</f>
        <v>14000</v>
      </c>
      <c r="Q122" s="100"/>
      <c r="U122" s="101"/>
    </row>
    <row r="123" spans="1:24" x14ac:dyDescent="0.3">
      <c r="E123" s="116"/>
      <c r="F123" s="110"/>
      <c r="G123" s="71"/>
      <c r="H123" s="72"/>
      <c r="I123" s="72"/>
      <c r="J123" s="40"/>
      <c r="K123" s="40"/>
      <c r="L123" s="40"/>
      <c r="M123" s="130"/>
      <c r="N123" s="82"/>
      <c r="O123" s="83"/>
    </row>
    <row r="124" spans="1:24" s="99" customFormat="1" x14ac:dyDescent="0.3">
      <c r="A124" s="147"/>
      <c r="B124" s="147"/>
      <c r="C124" s="147"/>
      <c r="D124" s="147"/>
      <c r="E124" s="120"/>
      <c r="F124" s="74"/>
      <c r="G124" s="75" t="s">
        <v>1</v>
      </c>
      <c r="H124" s="76"/>
      <c r="I124" s="25"/>
      <c r="J124" s="41"/>
      <c r="K124" s="41"/>
      <c r="L124" s="41"/>
      <c r="M124" s="131"/>
      <c r="N124" s="27"/>
      <c r="O124" s="33"/>
      <c r="Q124" s="100"/>
      <c r="U124" s="101"/>
    </row>
    <row r="125" spans="1:24" x14ac:dyDescent="0.3">
      <c r="A125" s="147">
        <v>32301</v>
      </c>
      <c r="B125" s="147">
        <v>606000</v>
      </c>
      <c r="C125" s="147">
        <v>22100</v>
      </c>
      <c r="D125" s="147">
        <v>3866037</v>
      </c>
      <c r="E125" s="119">
        <v>81</v>
      </c>
      <c r="G125" s="6" t="s">
        <v>300</v>
      </c>
      <c r="H125" s="14"/>
      <c r="J125" s="47">
        <v>2500</v>
      </c>
      <c r="K125" s="47">
        <v>2500</v>
      </c>
      <c r="L125" s="47">
        <v>2500</v>
      </c>
      <c r="M125" s="133">
        <v>2500</v>
      </c>
      <c r="N125" s="24" t="s">
        <v>141</v>
      </c>
      <c r="O125" s="37"/>
      <c r="P125" s="5">
        <v>32301</v>
      </c>
      <c r="Q125" s="13">
        <v>606000</v>
      </c>
      <c r="R125" s="5">
        <v>22100</v>
      </c>
      <c r="S125" s="5">
        <v>3866037</v>
      </c>
      <c r="U125" s="70">
        <v>2500000</v>
      </c>
      <c r="V125" s="70">
        <v>2500000</v>
      </c>
      <c r="W125" s="70">
        <v>2500000</v>
      </c>
      <c r="X125" s="70">
        <v>2500000</v>
      </c>
    </row>
    <row r="126" spans="1:24" x14ac:dyDescent="0.3">
      <c r="A126" s="147">
        <v>32301</v>
      </c>
      <c r="B126" s="147">
        <v>606000</v>
      </c>
      <c r="C126" s="147">
        <v>13000</v>
      </c>
      <c r="D126" s="147">
        <v>3866038</v>
      </c>
      <c r="E126" s="118">
        <v>82</v>
      </c>
      <c r="F126" s="111"/>
      <c r="G126" s="15" t="s">
        <v>256</v>
      </c>
      <c r="H126" s="16"/>
      <c r="I126" s="17">
        <v>2000</v>
      </c>
      <c r="J126" s="46">
        <v>2000</v>
      </c>
      <c r="K126" s="46"/>
      <c r="L126" s="46"/>
      <c r="M126" s="132"/>
      <c r="N126" s="24" t="s">
        <v>142</v>
      </c>
      <c r="O126" s="37"/>
      <c r="P126" s="5">
        <v>32301</v>
      </c>
      <c r="Q126" s="13">
        <v>606000</v>
      </c>
      <c r="R126" s="5">
        <v>13000</v>
      </c>
      <c r="S126" s="5">
        <v>3866038</v>
      </c>
      <c r="U126" s="70">
        <v>2000000</v>
      </c>
      <c r="V126" s="70">
        <v>0</v>
      </c>
      <c r="W126" s="70">
        <v>0</v>
      </c>
      <c r="X126" s="70">
        <v>0</v>
      </c>
    </row>
    <row r="127" spans="1:24" x14ac:dyDescent="0.3">
      <c r="A127" s="147">
        <v>32301</v>
      </c>
      <c r="B127" s="147">
        <v>606000</v>
      </c>
      <c r="C127" s="147">
        <v>38600</v>
      </c>
      <c r="D127" s="147">
        <v>3866039</v>
      </c>
      <c r="E127" s="119">
        <v>83</v>
      </c>
      <c r="G127" s="6" t="s">
        <v>270</v>
      </c>
      <c r="H127" s="14" t="s">
        <v>87</v>
      </c>
      <c r="I127" s="7">
        <v>5000</v>
      </c>
      <c r="J127" s="47">
        <v>500</v>
      </c>
      <c r="K127" s="47">
        <v>4500</v>
      </c>
      <c r="M127" s="133"/>
      <c r="N127" s="24" t="s">
        <v>143</v>
      </c>
      <c r="O127" s="37"/>
      <c r="P127" s="5">
        <v>32301</v>
      </c>
      <c r="Q127" s="13">
        <v>606000</v>
      </c>
      <c r="R127" s="5">
        <v>38600</v>
      </c>
      <c r="S127" s="5">
        <v>3866039</v>
      </c>
      <c r="U127" s="70">
        <v>500000</v>
      </c>
      <c r="V127" s="70">
        <v>4500000</v>
      </c>
      <c r="W127" s="70">
        <v>0</v>
      </c>
      <c r="X127" s="70">
        <v>0</v>
      </c>
    </row>
    <row r="128" spans="1:24" x14ac:dyDescent="0.3">
      <c r="A128" s="147">
        <v>32301</v>
      </c>
      <c r="B128" s="147">
        <v>606000</v>
      </c>
      <c r="C128" s="147">
        <v>33200</v>
      </c>
      <c r="D128" s="147">
        <v>391366020</v>
      </c>
      <c r="E128" s="118">
        <v>84</v>
      </c>
      <c r="F128" s="111"/>
      <c r="G128" s="15" t="s">
        <v>301</v>
      </c>
      <c r="H128" s="16"/>
      <c r="I128" s="17">
        <v>50000</v>
      </c>
      <c r="J128" s="46"/>
      <c r="K128" s="46">
        <v>10000</v>
      </c>
      <c r="L128" s="46">
        <v>20000</v>
      </c>
      <c r="M128" s="132">
        <v>20000</v>
      </c>
      <c r="N128" s="24" t="s">
        <v>168</v>
      </c>
      <c r="O128" s="37"/>
      <c r="P128" s="5">
        <v>32301</v>
      </c>
      <c r="Q128" s="13">
        <v>606000</v>
      </c>
      <c r="R128" s="5">
        <v>33200</v>
      </c>
      <c r="S128" s="5">
        <v>391366020</v>
      </c>
      <c r="U128" s="70">
        <v>0</v>
      </c>
      <c r="V128" s="70">
        <v>10000000</v>
      </c>
      <c r="W128" s="70">
        <v>20000000</v>
      </c>
      <c r="X128" s="70">
        <v>20000000</v>
      </c>
    </row>
    <row r="129" spans="1:24" x14ac:dyDescent="0.3">
      <c r="A129" s="147">
        <v>32301</v>
      </c>
      <c r="B129" s="147">
        <v>606000</v>
      </c>
      <c r="C129" s="147">
        <v>33200</v>
      </c>
      <c r="D129" s="147">
        <v>3866040</v>
      </c>
      <c r="E129" s="119">
        <v>85</v>
      </c>
      <c r="G129" s="6" t="s">
        <v>302</v>
      </c>
      <c r="H129" s="14"/>
      <c r="I129" s="7">
        <v>40000</v>
      </c>
      <c r="J129" s="47">
        <v>10000</v>
      </c>
      <c r="K129" s="47">
        <v>10000</v>
      </c>
      <c r="L129" s="47">
        <v>10000</v>
      </c>
      <c r="M129" s="133">
        <v>10000</v>
      </c>
      <c r="N129" s="24"/>
      <c r="O129" s="37"/>
      <c r="P129" s="5">
        <v>32301</v>
      </c>
      <c r="Q129" s="13">
        <v>606000</v>
      </c>
      <c r="R129" s="5">
        <v>33200</v>
      </c>
      <c r="S129" s="5">
        <v>3866040</v>
      </c>
      <c r="U129" s="70">
        <v>10000000</v>
      </c>
      <c r="V129" s="70">
        <v>10000000</v>
      </c>
      <c r="W129" s="70">
        <v>10000000</v>
      </c>
      <c r="X129" s="70">
        <v>10000000</v>
      </c>
    </row>
    <row r="130" spans="1:24" x14ac:dyDescent="0.3">
      <c r="A130" s="147">
        <v>32301</v>
      </c>
      <c r="B130" s="147">
        <v>606000</v>
      </c>
      <c r="C130" s="147">
        <v>33200</v>
      </c>
      <c r="D130" s="147">
        <v>3766019</v>
      </c>
      <c r="E130" s="118">
        <v>86</v>
      </c>
      <c r="F130" s="111"/>
      <c r="G130" s="15" t="s">
        <v>37</v>
      </c>
      <c r="H130" s="16"/>
      <c r="I130" s="17"/>
      <c r="J130" s="46">
        <v>8000</v>
      </c>
      <c r="K130" s="46">
        <v>8000</v>
      </c>
      <c r="L130" s="46">
        <v>8000</v>
      </c>
      <c r="M130" s="132">
        <v>8000</v>
      </c>
      <c r="N130" s="24"/>
      <c r="O130" s="37"/>
      <c r="P130" s="5">
        <v>32301</v>
      </c>
      <c r="Q130" s="13">
        <v>606000</v>
      </c>
      <c r="R130" s="5">
        <v>33200</v>
      </c>
      <c r="S130" s="5">
        <v>3766019</v>
      </c>
      <c r="U130" s="70">
        <v>8000000</v>
      </c>
      <c r="V130" s="70">
        <v>8000000</v>
      </c>
      <c r="W130" s="70">
        <v>8000000</v>
      </c>
      <c r="X130" s="70">
        <v>8000000</v>
      </c>
    </row>
    <row r="131" spans="1:24" x14ac:dyDescent="0.3">
      <c r="A131" s="147">
        <v>32301</v>
      </c>
      <c r="B131" s="147">
        <v>606000</v>
      </c>
      <c r="C131" s="147">
        <v>33200</v>
      </c>
      <c r="D131" s="147">
        <v>3766052</v>
      </c>
      <c r="E131" s="119">
        <v>87</v>
      </c>
      <c r="G131" s="6" t="s">
        <v>38</v>
      </c>
      <c r="H131" s="14"/>
      <c r="J131" s="47">
        <v>1500</v>
      </c>
      <c r="K131" s="47">
        <v>1500</v>
      </c>
      <c r="L131" s="47">
        <v>1500</v>
      </c>
      <c r="M131" s="133">
        <v>1500</v>
      </c>
      <c r="N131" s="24"/>
      <c r="O131" s="37"/>
      <c r="P131" s="5">
        <v>32301</v>
      </c>
      <c r="Q131" s="13">
        <v>606000</v>
      </c>
      <c r="R131" s="5">
        <v>33200</v>
      </c>
      <c r="S131" s="5">
        <v>3766052</v>
      </c>
      <c r="U131" s="70">
        <v>1500000</v>
      </c>
      <c r="V131" s="70">
        <v>1500000</v>
      </c>
      <c r="W131" s="70">
        <v>1500000</v>
      </c>
      <c r="X131" s="70">
        <v>1500000</v>
      </c>
    </row>
    <row r="132" spans="1:24" x14ac:dyDescent="0.3">
      <c r="A132" s="147">
        <v>32301</v>
      </c>
      <c r="B132" s="147">
        <v>606000</v>
      </c>
      <c r="C132" s="147">
        <v>33200</v>
      </c>
      <c r="D132" s="147">
        <v>3766013</v>
      </c>
      <c r="E132" s="118">
        <v>88</v>
      </c>
      <c r="F132" s="111"/>
      <c r="G132" s="15" t="s">
        <v>39</v>
      </c>
      <c r="H132" s="16"/>
      <c r="I132" s="17">
        <v>30000</v>
      </c>
      <c r="J132" s="46">
        <v>2100</v>
      </c>
      <c r="K132" s="46">
        <v>2100</v>
      </c>
      <c r="L132" s="46">
        <v>2100</v>
      </c>
      <c r="M132" s="132">
        <v>2100</v>
      </c>
      <c r="N132" s="24"/>
      <c r="O132" s="37"/>
      <c r="P132" s="5">
        <v>32301</v>
      </c>
      <c r="Q132" s="13">
        <v>606000</v>
      </c>
      <c r="R132" s="5">
        <v>33200</v>
      </c>
      <c r="S132" s="5">
        <v>3766013</v>
      </c>
      <c r="U132" s="70">
        <v>2100000</v>
      </c>
      <c r="V132" s="70">
        <v>2100000</v>
      </c>
      <c r="W132" s="70">
        <v>2100000</v>
      </c>
      <c r="X132" s="70">
        <v>2100000</v>
      </c>
    </row>
    <row r="133" spans="1:24" x14ac:dyDescent="0.3">
      <c r="A133" s="147">
        <v>32301</v>
      </c>
      <c r="B133" s="147">
        <v>606000</v>
      </c>
      <c r="C133" s="147">
        <v>33200</v>
      </c>
      <c r="D133" s="147">
        <v>3766015</v>
      </c>
      <c r="E133" s="119">
        <v>89</v>
      </c>
      <c r="G133" s="6" t="s">
        <v>40</v>
      </c>
      <c r="H133" s="14"/>
      <c r="J133" s="47">
        <v>10000</v>
      </c>
      <c r="K133" s="47">
        <v>10000</v>
      </c>
      <c r="L133" s="47">
        <v>10000</v>
      </c>
      <c r="M133" s="133">
        <v>10000</v>
      </c>
      <c r="N133" s="24"/>
      <c r="O133" s="37"/>
      <c r="P133" s="5">
        <v>32301</v>
      </c>
      <c r="Q133" s="13">
        <v>606000</v>
      </c>
      <c r="R133" s="5">
        <v>33200</v>
      </c>
      <c r="S133" s="5">
        <v>3766015</v>
      </c>
      <c r="U133" s="70">
        <v>10000000</v>
      </c>
      <c r="V133" s="70">
        <v>10000000</v>
      </c>
      <c r="W133" s="70">
        <v>10000000</v>
      </c>
      <c r="X133" s="70">
        <v>10000000</v>
      </c>
    </row>
    <row r="134" spans="1:24" x14ac:dyDescent="0.3">
      <c r="A134" s="147">
        <v>32301</v>
      </c>
      <c r="B134" s="147">
        <v>606000</v>
      </c>
      <c r="C134" s="147">
        <v>33200</v>
      </c>
      <c r="D134" s="147">
        <v>3866001</v>
      </c>
      <c r="E134" s="118">
        <v>90</v>
      </c>
      <c r="F134" s="111"/>
      <c r="G134" s="15" t="s">
        <v>303</v>
      </c>
      <c r="H134" s="16"/>
      <c r="I134" s="17">
        <v>40000</v>
      </c>
      <c r="J134" s="46">
        <v>15100</v>
      </c>
      <c r="K134" s="46"/>
      <c r="L134" s="46"/>
      <c r="M134" s="132"/>
      <c r="N134" s="24"/>
      <c r="O134" s="37"/>
      <c r="P134" s="5">
        <v>32301</v>
      </c>
      <c r="Q134" s="13">
        <v>606000</v>
      </c>
      <c r="R134" s="5">
        <v>33200</v>
      </c>
      <c r="S134" s="5">
        <v>3866001</v>
      </c>
      <c r="U134" s="70">
        <v>15100000</v>
      </c>
      <c r="V134" s="70">
        <v>0</v>
      </c>
      <c r="W134" s="70">
        <v>0</v>
      </c>
      <c r="X134" s="70">
        <v>0</v>
      </c>
    </row>
    <row r="135" spans="1:24" x14ac:dyDescent="0.3">
      <c r="A135" s="147">
        <v>32301</v>
      </c>
      <c r="B135" s="147">
        <v>606000</v>
      </c>
      <c r="C135" s="147">
        <v>33200</v>
      </c>
      <c r="D135" s="147">
        <v>3866032</v>
      </c>
      <c r="E135" s="119">
        <v>91</v>
      </c>
      <c r="G135" s="6" t="s">
        <v>257</v>
      </c>
      <c r="H135" s="14"/>
      <c r="J135" s="47">
        <v>10000</v>
      </c>
      <c r="M135" s="133"/>
      <c r="N135" s="24" t="s">
        <v>146</v>
      </c>
      <c r="O135" s="37"/>
      <c r="P135" s="5">
        <v>32301</v>
      </c>
      <c r="Q135" s="13">
        <v>606000</v>
      </c>
      <c r="R135" s="5">
        <v>33200</v>
      </c>
      <c r="S135" s="5">
        <v>3866032</v>
      </c>
      <c r="U135" s="70">
        <v>10000000</v>
      </c>
      <c r="V135" s="70">
        <v>0</v>
      </c>
      <c r="W135" s="70">
        <v>0</v>
      </c>
      <c r="X135" s="70">
        <v>0</v>
      </c>
    </row>
    <row r="136" spans="1:24" x14ac:dyDescent="0.3">
      <c r="A136" s="147">
        <v>32301</v>
      </c>
      <c r="B136" s="147">
        <v>606000</v>
      </c>
      <c r="C136" s="147">
        <v>33200</v>
      </c>
      <c r="D136" s="147">
        <v>3866018037</v>
      </c>
      <c r="E136" s="118">
        <v>92</v>
      </c>
      <c r="F136" s="111"/>
      <c r="G136" s="15" t="s">
        <v>220</v>
      </c>
      <c r="H136" s="16"/>
      <c r="I136" s="17"/>
      <c r="J136" s="46">
        <v>3000</v>
      </c>
      <c r="K136" s="46">
        <v>3000</v>
      </c>
      <c r="L136" s="46">
        <v>3000</v>
      </c>
      <c r="M136" s="132">
        <v>3000</v>
      </c>
      <c r="N136" s="24"/>
      <c r="O136" s="37"/>
      <c r="P136" s="5">
        <v>32301</v>
      </c>
      <c r="Q136" s="13">
        <v>606000</v>
      </c>
      <c r="R136" s="5">
        <v>33200</v>
      </c>
      <c r="S136" s="5">
        <v>3866018037</v>
      </c>
      <c r="U136" s="70">
        <v>3000000</v>
      </c>
      <c r="V136" s="70">
        <v>3000000</v>
      </c>
      <c r="W136" s="70">
        <v>3000000</v>
      </c>
      <c r="X136" s="70">
        <v>3000000</v>
      </c>
    </row>
    <row r="137" spans="1:24" x14ac:dyDescent="0.3">
      <c r="A137" s="147">
        <v>32301</v>
      </c>
      <c r="B137" s="147">
        <v>606000</v>
      </c>
      <c r="C137" s="147">
        <v>33200</v>
      </c>
      <c r="D137" s="147">
        <v>3766010</v>
      </c>
      <c r="E137" s="119">
        <v>93</v>
      </c>
      <c r="G137" s="6" t="s">
        <v>41</v>
      </c>
      <c r="H137" s="14"/>
      <c r="J137" s="47">
        <v>2250</v>
      </c>
      <c r="K137" s="47">
        <v>2250</v>
      </c>
      <c r="L137" s="47">
        <v>2250</v>
      </c>
      <c r="M137" s="133">
        <v>2250</v>
      </c>
      <c r="N137" s="24"/>
      <c r="O137" s="37"/>
      <c r="P137" s="5">
        <v>32301</v>
      </c>
      <c r="Q137" s="13">
        <v>606000</v>
      </c>
      <c r="R137" s="5">
        <v>33200</v>
      </c>
      <c r="S137" s="5">
        <v>3766010</v>
      </c>
      <c r="U137" s="70">
        <v>2250000</v>
      </c>
      <c r="V137" s="70">
        <v>2250000</v>
      </c>
      <c r="W137" s="70">
        <v>2250000</v>
      </c>
      <c r="X137" s="70">
        <v>2250000</v>
      </c>
    </row>
    <row r="138" spans="1:24" x14ac:dyDescent="0.3">
      <c r="A138" s="147">
        <v>32301</v>
      </c>
      <c r="B138" s="147">
        <v>606000</v>
      </c>
      <c r="C138" s="147">
        <v>33200</v>
      </c>
      <c r="D138" s="147">
        <v>391366018</v>
      </c>
      <c r="E138" s="118">
        <v>94</v>
      </c>
      <c r="F138" s="111"/>
      <c r="G138" s="15" t="s">
        <v>42</v>
      </c>
      <c r="H138" s="16"/>
      <c r="I138" s="17"/>
      <c r="J138" s="46">
        <v>20000</v>
      </c>
      <c r="K138" s="46">
        <v>20000</v>
      </c>
      <c r="L138" s="46">
        <v>20000</v>
      </c>
      <c r="M138" s="132">
        <v>20000</v>
      </c>
      <c r="N138" s="24" t="s">
        <v>147</v>
      </c>
      <c r="O138" s="37"/>
      <c r="P138" s="5">
        <v>32301</v>
      </c>
      <c r="Q138" s="13">
        <v>606000</v>
      </c>
      <c r="R138" s="5">
        <v>33200</v>
      </c>
      <c r="S138" s="5">
        <v>391366018</v>
      </c>
      <c r="U138" s="70">
        <v>20000000</v>
      </c>
      <c r="V138" s="70">
        <v>20000000</v>
      </c>
      <c r="W138" s="70">
        <v>20000000</v>
      </c>
      <c r="X138" s="70">
        <v>20000000</v>
      </c>
    </row>
    <row r="139" spans="1:24" x14ac:dyDescent="0.3">
      <c r="A139" s="147">
        <v>32301</v>
      </c>
      <c r="B139" s="147">
        <v>606000</v>
      </c>
      <c r="C139" s="147">
        <v>33200</v>
      </c>
      <c r="D139" s="147">
        <v>3766014</v>
      </c>
      <c r="E139" s="119">
        <v>95</v>
      </c>
      <c r="G139" s="6" t="s">
        <v>43</v>
      </c>
      <c r="H139" s="14"/>
      <c r="J139" s="47">
        <v>15300</v>
      </c>
      <c r="K139" s="47">
        <v>15300</v>
      </c>
      <c r="L139" s="47">
        <v>15300</v>
      </c>
      <c r="M139" s="133">
        <v>15300</v>
      </c>
      <c r="N139" s="24"/>
      <c r="O139" s="37"/>
      <c r="P139" s="5">
        <v>32301</v>
      </c>
      <c r="Q139" s="13">
        <v>606000</v>
      </c>
      <c r="R139" s="5">
        <v>33200</v>
      </c>
      <c r="S139" s="5">
        <v>3766014</v>
      </c>
      <c r="U139" s="70">
        <v>15300000</v>
      </c>
      <c r="V139" s="70">
        <v>15300000</v>
      </c>
      <c r="W139" s="70">
        <v>15300000</v>
      </c>
      <c r="X139" s="70">
        <v>15300000</v>
      </c>
    </row>
    <row r="140" spans="1:24" x14ac:dyDescent="0.3">
      <c r="A140" s="147">
        <v>32301</v>
      </c>
      <c r="B140" s="147">
        <v>606000</v>
      </c>
      <c r="C140" s="147">
        <v>33200</v>
      </c>
      <c r="D140" s="147">
        <v>3766017</v>
      </c>
      <c r="E140" s="118">
        <v>96</v>
      </c>
      <c r="F140" s="111"/>
      <c r="G140" s="15" t="s">
        <v>44</v>
      </c>
      <c r="H140" s="16"/>
      <c r="I140" s="17"/>
      <c r="J140" s="46">
        <v>3500</v>
      </c>
      <c r="K140" s="46">
        <v>3500</v>
      </c>
      <c r="L140" s="46">
        <v>3500</v>
      </c>
      <c r="M140" s="132">
        <v>3500</v>
      </c>
      <c r="N140" s="24"/>
      <c r="O140" s="37"/>
      <c r="P140" s="5">
        <v>32301</v>
      </c>
      <c r="Q140" s="13">
        <v>606000</v>
      </c>
      <c r="R140" s="5">
        <v>33200</v>
      </c>
      <c r="S140" s="5">
        <v>3766017</v>
      </c>
      <c r="U140" s="70">
        <v>3500000</v>
      </c>
      <c r="V140" s="70">
        <v>3500000</v>
      </c>
      <c r="W140" s="70">
        <v>3500000</v>
      </c>
      <c r="X140" s="70">
        <v>3500000</v>
      </c>
    </row>
    <row r="141" spans="1:24" x14ac:dyDescent="0.3">
      <c r="A141" s="147">
        <v>32301</v>
      </c>
      <c r="B141" s="147">
        <v>606000</v>
      </c>
      <c r="C141" s="147">
        <v>33500</v>
      </c>
      <c r="D141" s="147">
        <v>3766062</v>
      </c>
      <c r="E141" s="119">
        <v>97</v>
      </c>
      <c r="G141" s="6" t="s">
        <v>45</v>
      </c>
      <c r="H141" s="14"/>
      <c r="J141" s="47">
        <v>6000</v>
      </c>
      <c r="K141" s="47">
        <v>6000</v>
      </c>
      <c r="L141" s="47">
        <v>6000</v>
      </c>
      <c r="M141" s="133">
        <v>6000</v>
      </c>
      <c r="N141" s="24"/>
      <c r="O141" s="37"/>
      <c r="P141" s="5">
        <v>32301</v>
      </c>
      <c r="Q141" s="13">
        <v>606000</v>
      </c>
      <c r="R141" s="5">
        <v>33500</v>
      </c>
      <c r="S141" s="5">
        <v>3766062</v>
      </c>
      <c r="U141" s="70">
        <v>6000000</v>
      </c>
      <c r="V141" s="70">
        <v>6000000</v>
      </c>
      <c r="W141" s="70">
        <v>6000000</v>
      </c>
      <c r="X141" s="70">
        <v>6000000</v>
      </c>
    </row>
    <row r="142" spans="1:24" x14ac:dyDescent="0.3">
      <c r="A142" s="147">
        <v>32301</v>
      </c>
      <c r="B142" s="147">
        <v>606000</v>
      </c>
      <c r="C142" s="147">
        <v>33500</v>
      </c>
      <c r="D142" s="147">
        <v>3765003</v>
      </c>
      <c r="E142" s="118">
        <v>98</v>
      </c>
      <c r="F142" s="111"/>
      <c r="G142" s="15" t="s">
        <v>258</v>
      </c>
      <c r="H142" s="16"/>
      <c r="I142" s="17"/>
      <c r="J142" s="46">
        <v>6100</v>
      </c>
      <c r="K142" s="46">
        <v>6100</v>
      </c>
      <c r="L142" s="46">
        <v>6100</v>
      </c>
      <c r="M142" s="132">
        <v>6100</v>
      </c>
      <c r="N142" s="24"/>
      <c r="O142" s="37"/>
      <c r="P142" s="5">
        <v>32301</v>
      </c>
      <c r="Q142" s="13">
        <v>606000</v>
      </c>
      <c r="R142" s="5">
        <v>33500</v>
      </c>
      <c r="S142" s="5">
        <v>3765003</v>
      </c>
      <c r="U142" s="70">
        <v>6100000</v>
      </c>
      <c r="V142" s="70">
        <v>6100000</v>
      </c>
      <c r="W142" s="70">
        <v>6100000</v>
      </c>
      <c r="X142" s="70">
        <v>6100000</v>
      </c>
    </row>
    <row r="143" spans="1:24" x14ac:dyDescent="0.3">
      <c r="A143" s="147">
        <v>32301</v>
      </c>
      <c r="B143" s="147">
        <v>606000</v>
      </c>
      <c r="C143" s="147">
        <v>33500</v>
      </c>
      <c r="D143" s="147">
        <v>3765032</v>
      </c>
      <c r="E143" s="119">
        <v>99</v>
      </c>
      <c r="G143" s="6" t="s">
        <v>46</v>
      </c>
      <c r="H143" s="14"/>
      <c r="J143" s="47">
        <v>1000</v>
      </c>
      <c r="K143" s="47">
        <v>1000</v>
      </c>
      <c r="L143" s="47">
        <v>1000</v>
      </c>
      <c r="M143" s="133">
        <v>1000</v>
      </c>
      <c r="N143" s="24"/>
      <c r="O143" s="37"/>
      <c r="P143" s="5">
        <v>32301</v>
      </c>
      <c r="Q143" s="13">
        <v>606000</v>
      </c>
      <c r="R143" s="5">
        <v>33500</v>
      </c>
      <c r="S143" s="5">
        <v>3765032</v>
      </c>
      <c r="U143" s="70">
        <v>1000000</v>
      </c>
      <c r="V143" s="70">
        <v>1000000</v>
      </c>
      <c r="W143" s="70">
        <v>1000000</v>
      </c>
      <c r="X143" s="70">
        <v>1000000</v>
      </c>
    </row>
    <row r="144" spans="1:24" x14ac:dyDescent="0.3">
      <c r="A144" s="147">
        <v>32301</v>
      </c>
      <c r="B144" s="147">
        <v>606000</v>
      </c>
      <c r="C144" s="147">
        <v>36000</v>
      </c>
      <c r="D144" s="147">
        <v>3765023</v>
      </c>
      <c r="E144" s="118">
        <v>100</v>
      </c>
      <c r="F144" s="111"/>
      <c r="G144" s="15" t="s">
        <v>47</v>
      </c>
      <c r="H144" s="16"/>
      <c r="I144" s="17"/>
      <c r="J144" s="46">
        <v>10000</v>
      </c>
      <c r="K144" s="46">
        <v>10000</v>
      </c>
      <c r="L144" s="46">
        <v>10000</v>
      </c>
      <c r="M144" s="132">
        <v>1000</v>
      </c>
      <c r="N144" s="24"/>
      <c r="O144" s="37"/>
      <c r="P144" s="5">
        <v>32301</v>
      </c>
      <c r="Q144" s="13">
        <v>606000</v>
      </c>
      <c r="R144" s="5">
        <v>36000</v>
      </c>
      <c r="S144" s="5">
        <v>3765023</v>
      </c>
      <c r="U144" s="70">
        <v>10000000</v>
      </c>
      <c r="V144" s="70">
        <v>10000000</v>
      </c>
      <c r="W144" s="70">
        <v>10000000</v>
      </c>
      <c r="X144" s="70">
        <v>1000000</v>
      </c>
    </row>
    <row r="145" spans="1:24" x14ac:dyDescent="0.3">
      <c r="A145" s="147">
        <v>32301</v>
      </c>
      <c r="B145" s="147">
        <v>606000</v>
      </c>
      <c r="C145" s="147">
        <v>36000</v>
      </c>
      <c r="D145" s="147">
        <v>3866008</v>
      </c>
      <c r="E145" s="119">
        <v>101</v>
      </c>
      <c r="G145" s="6" t="s">
        <v>202</v>
      </c>
      <c r="H145" s="14"/>
      <c r="J145" s="47">
        <v>4000</v>
      </c>
      <c r="K145" s="47">
        <v>2000</v>
      </c>
      <c r="L145" s="47">
        <v>2000</v>
      </c>
      <c r="M145" s="133">
        <v>2000</v>
      </c>
      <c r="N145" s="24"/>
      <c r="O145" s="37"/>
      <c r="P145" s="5">
        <v>32301</v>
      </c>
      <c r="Q145" s="13">
        <v>606000</v>
      </c>
      <c r="R145" s="5">
        <v>36000</v>
      </c>
      <c r="S145" s="5">
        <v>3866008</v>
      </c>
      <c r="U145" s="70">
        <v>4000000</v>
      </c>
      <c r="V145" s="70">
        <v>2000000</v>
      </c>
      <c r="W145" s="70">
        <v>2000000</v>
      </c>
      <c r="X145" s="70">
        <v>2000000</v>
      </c>
    </row>
    <row r="146" spans="1:24" x14ac:dyDescent="0.3">
      <c r="A146" s="147">
        <v>32301</v>
      </c>
      <c r="B146" s="147">
        <v>606000</v>
      </c>
      <c r="C146" s="147">
        <v>36000</v>
      </c>
      <c r="D146" s="147">
        <v>3765021</v>
      </c>
      <c r="E146" s="118">
        <v>102</v>
      </c>
      <c r="F146" s="111"/>
      <c r="G146" s="15" t="s">
        <v>48</v>
      </c>
      <c r="H146" s="16"/>
      <c r="I146" s="17"/>
      <c r="J146" s="46">
        <v>700</v>
      </c>
      <c r="K146" s="46">
        <v>700</v>
      </c>
      <c r="L146" s="46">
        <v>700</v>
      </c>
      <c r="M146" s="132">
        <v>700</v>
      </c>
      <c r="N146" s="24"/>
      <c r="O146" s="37"/>
      <c r="P146" s="5">
        <v>32301</v>
      </c>
      <c r="Q146" s="13">
        <v>606000</v>
      </c>
      <c r="R146" s="5">
        <v>36000</v>
      </c>
      <c r="S146" s="5">
        <v>3765021</v>
      </c>
      <c r="U146" s="70">
        <v>700000</v>
      </c>
      <c r="V146" s="70">
        <v>700000</v>
      </c>
      <c r="W146" s="70">
        <v>700000</v>
      </c>
      <c r="X146" s="70">
        <v>700000</v>
      </c>
    </row>
    <row r="147" spans="1:24" x14ac:dyDescent="0.3">
      <c r="A147" s="147">
        <v>32301</v>
      </c>
      <c r="B147" s="147">
        <v>606000</v>
      </c>
      <c r="C147" s="147">
        <v>38100</v>
      </c>
      <c r="D147" s="147">
        <v>4712</v>
      </c>
      <c r="E147" s="119">
        <v>103</v>
      </c>
      <c r="G147" s="6" t="s">
        <v>49</v>
      </c>
      <c r="H147" s="14"/>
      <c r="J147" s="47">
        <v>6000</v>
      </c>
      <c r="K147" s="47">
        <v>6000</v>
      </c>
      <c r="L147" s="47">
        <v>6000</v>
      </c>
      <c r="M147" s="133">
        <v>6000</v>
      </c>
      <c r="N147" s="24"/>
      <c r="O147" s="37"/>
      <c r="P147" s="5">
        <v>32301</v>
      </c>
      <c r="Q147" s="13">
        <v>606000</v>
      </c>
      <c r="R147" s="5">
        <v>38100</v>
      </c>
      <c r="S147" s="5">
        <v>4712</v>
      </c>
      <c r="U147" s="70">
        <v>6000000</v>
      </c>
      <c r="V147" s="70">
        <v>6000000</v>
      </c>
      <c r="W147" s="70">
        <v>6000000</v>
      </c>
      <c r="X147" s="70">
        <v>6000000</v>
      </c>
    </row>
    <row r="148" spans="1:24" x14ac:dyDescent="0.3">
      <c r="A148" s="147">
        <v>32301</v>
      </c>
      <c r="B148" s="147">
        <v>606000</v>
      </c>
      <c r="C148" s="147">
        <v>22210</v>
      </c>
      <c r="D148" s="147">
        <v>3766911</v>
      </c>
      <c r="E148" s="118">
        <v>104</v>
      </c>
      <c r="F148" s="111"/>
      <c r="G148" s="15" t="s">
        <v>50</v>
      </c>
      <c r="H148" s="16"/>
      <c r="I148" s="17">
        <v>5700</v>
      </c>
      <c r="J148" s="46">
        <v>700</v>
      </c>
      <c r="K148" s="46"/>
      <c r="L148" s="46"/>
      <c r="M148" s="132"/>
      <c r="N148" s="24"/>
      <c r="O148" s="37"/>
      <c r="P148" s="5">
        <v>32301</v>
      </c>
      <c r="Q148" s="13">
        <v>606000</v>
      </c>
      <c r="R148" s="5">
        <v>22210</v>
      </c>
      <c r="S148" s="5">
        <v>3766911</v>
      </c>
      <c r="U148" s="70">
        <v>700000</v>
      </c>
      <c r="V148" s="70">
        <v>0</v>
      </c>
      <c r="W148" s="70">
        <v>0</v>
      </c>
      <c r="X148" s="70">
        <v>0</v>
      </c>
    </row>
    <row r="149" spans="1:24" x14ac:dyDescent="0.3">
      <c r="A149" s="147">
        <v>32301</v>
      </c>
      <c r="B149" s="147">
        <v>606000</v>
      </c>
      <c r="C149" s="147">
        <v>22210</v>
      </c>
      <c r="D149" s="147">
        <v>3766910</v>
      </c>
      <c r="E149" s="119">
        <v>105</v>
      </c>
      <c r="G149" s="6" t="s">
        <v>304</v>
      </c>
      <c r="H149" s="14"/>
      <c r="J149" s="47">
        <v>8000</v>
      </c>
      <c r="K149" s="47">
        <v>8000</v>
      </c>
      <c r="L149" s="47">
        <v>8000</v>
      </c>
      <c r="M149" s="133">
        <v>8000</v>
      </c>
      <c r="N149" s="24"/>
      <c r="O149" s="37"/>
      <c r="P149" s="5">
        <v>32301</v>
      </c>
      <c r="Q149" s="13">
        <v>606000</v>
      </c>
      <c r="R149" s="5">
        <v>22210</v>
      </c>
      <c r="S149" s="5">
        <v>3766910</v>
      </c>
      <c r="U149" s="70">
        <v>8000000</v>
      </c>
      <c r="V149" s="70">
        <v>8000000</v>
      </c>
      <c r="W149" s="70">
        <v>8000000</v>
      </c>
      <c r="X149" s="70">
        <v>8000000</v>
      </c>
    </row>
    <row r="150" spans="1:24" x14ac:dyDescent="0.3">
      <c r="A150" s="147">
        <v>32700</v>
      </c>
      <c r="B150" s="147">
        <v>400020</v>
      </c>
      <c r="C150" s="147">
        <v>38600</v>
      </c>
      <c r="D150" s="147">
        <v>3844059</v>
      </c>
      <c r="E150" s="118">
        <v>106</v>
      </c>
      <c r="F150" s="111"/>
      <c r="G150" s="15" t="s">
        <v>259</v>
      </c>
      <c r="H150" s="16"/>
      <c r="I150" s="17">
        <v>3000</v>
      </c>
      <c r="J150" s="46">
        <v>1000</v>
      </c>
      <c r="K150" s="46">
        <v>1500</v>
      </c>
      <c r="L150" s="46"/>
      <c r="M150" s="132"/>
      <c r="N150" s="24"/>
      <c r="O150" s="37"/>
      <c r="P150" s="5">
        <v>32700</v>
      </c>
      <c r="Q150" s="13">
        <v>400020</v>
      </c>
      <c r="R150" s="5">
        <v>38600</v>
      </c>
      <c r="S150" s="5">
        <v>3844059</v>
      </c>
      <c r="U150" s="70">
        <v>1000000</v>
      </c>
      <c r="V150" s="70">
        <v>1500000</v>
      </c>
      <c r="W150" s="70">
        <v>0</v>
      </c>
      <c r="X150" s="70">
        <v>0</v>
      </c>
    </row>
    <row r="151" spans="1:24" x14ac:dyDescent="0.3">
      <c r="A151" s="147">
        <v>32300</v>
      </c>
      <c r="B151" s="147">
        <v>606000</v>
      </c>
      <c r="C151" s="147">
        <v>38100</v>
      </c>
      <c r="D151" s="147">
        <v>3844055</v>
      </c>
      <c r="E151" s="119">
        <v>107</v>
      </c>
      <c r="G151" s="6" t="s">
        <v>214</v>
      </c>
      <c r="H151" s="14"/>
      <c r="I151" s="7">
        <v>6500</v>
      </c>
      <c r="J151" s="47">
        <v>6200</v>
      </c>
      <c r="M151" s="133"/>
      <c r="N151" s="24"/>
      <c r="O151" s="37"/>
      <c r="P151" s="5">
        <v>32300</v>
      </c>
      <c r="Q151" s="13">
        <v>606000</v>
      </c>
      <c r="R151" s="5">
        <v>38100</v>
      </c>
      <c r="S151" s="5">
        <v>3844055</v>
      </c>
      <c r="U151" s="70">
        <v>6200000</v>
      </c>
      <c r="V151" s="70">
        <v>0</v>
      </c>
      <c r="W151" s="70">
        <v>0</v>
      </c>
      <c r="X151" s="70">
        <v>0</v>
      </c>
    </row>
    <row r="152" spans="1:24" x14ac:dyDescent="0.3">
      <c r="A152" s="147">
        <v>32301</v>
      </c>
      <c r="B152" s="147">
        <v>606000</v>
      </c>
      <c r="C152" s="147">
        <v>38100</v>
      </c>
      <c r="D152" s="147">
        <v>3866007</v>
      </c>
      <c r="E152" s="118">
        <v>108</v>
      </c>
      <c r="F152" s="111"/>
      <c r="G152" s="15" t="s">
        <v>260</v>
      </c>
      <c r="H152" s="16"/>
      <c r="I152" s="17"/>
      <c r="J152" s="46"/>
      <c r="K152" s="46">
        <v>12000</v>
      </c>
      <c r="L152" s="46">
        <v>12000</v>
      </c>
      <c r="M152" s="132">
        <v>12000</v>
      </c>
      <c r="N152" s="24"/>
      <c r="O152" s="37"/>
      <c r="P152" s="5">
        <v>32301</v>
      </c>
      <c r="Q152" s="13">
        <v>606000</v>
      </c>
      <c r="R152" s="5">
        <v>38100</v>
      </c>
      <c r="S152" s="5">
        <v>3866007</v>
      </c>
      <c r="U152" s="70">
        <v>0</v>
      </c>
      <c r="V152" s="70">
        <v>12000000</v>
      </c>
      <c r="W152" s="70">
        <v>12000000</v>
      </c>
      <c r="X152" s="70">
        <v>12000000</v>
      </c>
    </row>
    <row r="153" spans="1:24" s="99" customFormat="1" x14ac:dyDescent="0.3">
      <c r="A153" s="147"/>
      <c r="B153" s="147"/>
      <c r="C153" s="147"/>
      <c r="D153" s="147"/>
      <c r="E153" s="120"/>
      <c r="F153" s="74"/>
      <c r="G153" s="75" t="s">
        <v>51</v>
      </c>
      <c r="H153" s="76"/>
      <c r="I153" s="25"/>
      <c r="J153" s="41">
        <f>SUM(J125:J152)</f>
        <v>155450</v>
      </c>
      <c r="K153" s="41">
        <f>SUM(K125:K152)</f>
        <v>145950</v>
      </c>
      <c r="L153" s="41">
        <f>SUM(L125:L152)</f>
        <v>149950</v>
      </c>
      <c r="M153" s="131">
        <f>SUM(M125:M152)</f>
        <v>140950</v>
      </c>
      <c r="N153" s="27"/>
      <c r="O153" s="33">
        <f>SUM(J153:N153)</f>
        <v>592300</v>
      </c>
      <c r="Q153" s="100"/>
      <c r="U153" s="101"/>
    </row>
    <row r="154" spans="1:24" x14ac:dyDescent="0.3">
      <c r="E154" s="116"/>
      <c r="F154" s="110"/>
      <c r="G154" s="71"/>
      <c r="H154" s="72"/>
      <c r="I154" s="72"/>
      <c r="J154" s="40"/>
      <c r="K154" s="40"/>
      <c r="L154" s="40"/>
      <c r="M154" s="130"/>
      <c r="N154" s="82"/>
      <c r="O154" s="83"/>
    </row>
    <row r="155" spans="1:24" s="99" customFormat="1" x14ac:dyDescent="0.3">
      <c r="A155" s="147"/>
      <c r="B155" s="147"/>
      <c r="C155" s="147"/>
      <c r="D155" s="147"/>
      <c r="E155" s="120"/>
      <c r="F155" s="74"/>
      <c r="G155" s="75" t="s">
        <v>210</v>
      </c>
      <c r="H155" s="76"/>
      <c r="I155" s="25"/>
      <c r="J155" s="41"/>
      <c r="K155" s="41"/>
      <c r="L155" s="41"/>
      <c r="M155" s="131"/>
      <c r="N155" s="27"/>
      <c r="O155" s="33"/>
      <c r="Q155" s="100"/>
      <c r="U155" s="101"/>
    </row>
    <row r="156" spans="1:24" x14ac:dyDescent="0.3">
      <c r="A156" s="147">
        <v>32300</v>
      </c>
      <c r="B156" s="147">
        <v>800032</v>
      </c>
      <c r="C156" s="147">
        <v>39300</v>
      </c>
      <c r="D156" s="147">
        <v>3888009</v>
      </c>
      <c r="E156" s="119">
        <v>109</v>
      </c>
      <c r="G156" s="20" t="s">
        <v>261</v>
      </c>
      <c r="H156" s="21" t="s">
        <v>87</v>
      </c>
      <c r="I156" s="7">
        <v>10000</v>
      </c>
      <c r="J156" s="89">
        <v>5000</v>
      </c>
      <c r="K156" s="47">
        <v>5000</v>
      </c>
      <c r="M156" s="133"/>
      <c r="O156" s="35"/>
      <c r="P156" s="5">
        <v>32300</v>
      </c>
      <c r="Q156" s="13">
        <v>800032</v>
      </c>
      <c r="R156" s="5">
        <v>39300</v>
      </c>
      <c r="S156" s="5">
        <v>3888009</v>
      </c>
      <c r="U156" s="70">
        <v>5000000</v>
      </c>
      <c r="V156" s="70">
        <v>5000000</v>
      </c>
      <c r="W156" s="70">
        <v>0</v>
      </c>
      <c r="X156" s="70">
        <v>0</v>
      </c>
    </row>
    <row r="157" spans="1:24" x14ac:dyDescent="0.3">
      <c r="A157" s="147">
        <v>32300</v>
      </c>
      <c r="B157" s="147">
        <v>800032</v>
      </c>
      <c r="C157" s="147">
        <v>39300</v>
      </c>
      <c r="D157" s="147">
        <v>3888010</v>
      </c>
      <c r="E157" s="118">
        <v>110</v>
      </c>
      <c r="F157" s="111"/>
      <c r="G157" s="15" t="s">
        <v>305</v>
      </c>
      <c r="H157" s="16" t="s">
        <v>85</v>
      </c>
      <c r="I157" s="17">
        <v>4000</v>
      </c>
      <c r="J157" s="46"/>
      <c r="K157" s="46"/>
      <c r="L157" s="46">
        <v>4000</v>
      </c>
      <c r="M157" s="132"/>
      <c r="N157" s="24"/>
      <c r="O157" s="37"/>
      <c r="P157" s="5">
        <v>32300</v>
      </c>
      <c r="Q157" s="13">
        <v>800032</v>
      </c>
      <c r="R157" s="5">
        <v>39300</v>
      </c>
      <c r="S157" s="5">
        <v>3888010</v>
      </c>
      <c r="U157" s="70">
        <v>0</v>
      </c>
      <c r="V157" s="70">
        <v>0</v>
      </c>
      <c r="W157" s="70">
        <v>4000000</v>
      </c>
      <c r="X157" s="70">
        <v>0</v>
      </c>
    </row>
    <row r="158" spans="1:24" x14ac:dyDescent="0.3">
      <c r="A158" s="147">
        <v>32300</v>
      </c>
      <c r="B158" s="147">
        <v>400020</v>
      </c>
      <c r="C158" s="147">
        <v>39000</v>
      </c>
      <c r="D158" s="147">
        <v>391444821</v>
      </c>
      <c r="E158" s="119">
        <v>111</v>
      </c>
      <c r="G158" s="20" t="s">
        <v>204</v>
      </c>
      <c r="H158" s="21" t="s">
        <v>191</v>
      </c>
      <c r="I158" s="7">
        <v>305000</v>
      </c>
      <c r="J158" s="89">
        <v>30000</v>
      </c>
      <c r="K158" s="47">
        <v>60000</v>
      </c>
      <c r="L158" s="47">
        <v>62000</v>
      </c>
      <c r="M158" s="133">
        <v>33000</v>
      </c>
      <c r="O158" s="35"/>
      <c r="P158" s="5">
        <v>32300</v>
      </c>
      <c r="Q158" s="13">
        <v>400020</v>
      </c>
      <c r="R158" s="5">
        <v>39000</v>
      </c>
      <c r="S158" s="5">
        <v>391444821</v>
      </c>
      <c r="U158" s="70">
        <v>30000000</v>
      </c>
      <c r="V158" s="70">
        <v>60000000</v>
      </c>
      <c r="W158" s="70">
        <v>62000000</v>
      </c>
      <c r="X158" s="70">
        <v>33000000</v>
      </c>
    </row>
    <row r="159" spans="1:24" x14ac:dyDescent="0.3">
      <c r="A159" s="147">
        <v>32300</v>
      </c>
      <c r="B159" s="147">
        <v>800032</v>
      </c>
      <c r="C159" s="147">
        <v>39300</v>
      </c>
      <c r="D159" s="147">
        <v>3888002</v>
      </c>
      <c r="E159" s="118">
        <v>112</v>
      </c>
      <c r="F159" s="111"/>
      <c r="G159" s="15" t="s">
        <v>52</v>
      </c>
      <c r="H159" s="16" t="s">
        <v>84</v>
      </c>
      <c r="I159" s="17">
        <v>7000</v>
      </c>
      <c r="J159" s="46">
        <v>4500</v>
      </c>
      <c r="K159" s="46"/>
      <c r="L159" s="46"/>
      <c r="M159" s="132"/>
      <c r="N159" s="24"/>
      <c r="O159" s="37"/>
      <c r="P159" s="5">
        <v>32300</v>
      </c>
      <c r="Q159" s="13">
        <v>800032</v>
      </c>
      <c r="R159" s="5">
        <v>39300</v>
      </c>
      <c r="S159" s="5">
        <v>3888002</v>
      </c>
      <c r="U159" s="70">
        <v>4500000</v>
      </c>
      <c r="V159" s="70">
        <v>0</v>
      </c>
      <c r="W159" s="70">
        <v>0</v>
      </c>
      <c r="X159" s="70">
        <v>0</v>
      </c>
    </row>
    <row r="160" spans="1:24" x14ac:dyDescent="0.3">
      <c r="A160" s="147">
        <v>32300</v>
      </c>
      <c r="B160" s="147">
        <v>400020</v>
      </c>
      <c r="C160" s="147">
        <v>39000</v>
      </c>
      <c r="D160" s="147">
        <v>3844047</v>
      </c>
      <c r="E160" s="119">
        <v>113</v>
      </c>
      <c r="G160" s="20" t="s">
        <v>53</v>
      </c>
      <c r="H160" s="21" t="s">
        <v>87</v>
      </c>
      <c r="I160" s="7">
        <v>25000</v>
      </c>
      <c r="J160" s="47">
        <v>8000</v>
      </c>
      <c r="K160" s="47">
        <v>14000</v>
      </c>
      <c r="L160" s="47">
        <v>0</v>
      </c>
      <c r="M160" s="133"/>
      <c r="O160" s="35"/>
      <c r="P160" s="5">
        <v>32300</v>
      </c>
      <c r="Q160" s="13">
        <v>400020</v>
      </c>
      <c r="R160" s="5">
        <v>39000</v>
      </c>
      <c r="S160" s="5">
        <v>3844047</v>
      </c>
      <c r="U160" s="70">
        <v>8000000</v>
      </c>
      <c r="V160" s="70">
        <v>14000000</v>
      </c>
      <c r="W160" s="70">
        <v>0</v>
      </c>
      <c r="X160" s="70">
        <v>0</v>
      </c>
    </row>
    <row r="161" spans="1:29" x14ac:dyDescent="0.3">
      <c r="A161" s="147">
        <v>32300</v>
      </c>
      <c r="B161" s="147">
        <v>400020</v>
      </c>
      <c r="C161" s="147">
        <v>39000</v>
      </c>
      <c r="D161" s="147">
        <v>3744011</v>
      </c>
      <c r="E161" s="118">
        <v>114</v>
      </c>
      <c r="F161" s="111"/>
      <c r="G161" s="15" t="s">
        <v>203</v>
      </c>
      <c r="H161" s="16" t="s">
        <v>85</v>
      </c>
      <c r="I161" s="17">
        <v>37000</v>
      </c>
      <c r="J161" s="46">
        <v>2000</v>
      </c>
      <c r="K161" s="46">
        <v>12000</v>
      </c>
      <c r="L161" s="46">
        <v>23000</v>
      </c>
      <c r="M161" s="132"/>
      <c r="N161" s="24"/>
      <c r="O161" s="37"/>
      <c r="P161" s="5">
        <v>32300</v>
      </c>
      <c r="Q161" s="13">
        <v>400020</v>
      </c>
      <c r="R161" s="5">
        <v>39000</v>
      </c>
      <c r="S161" s="5">
        <v>3744011</v>
      </c>
      <c r="U161" s="70">
        <v>2000000</v>
      </c>
      <c r="V161" s="70">
        <v>12000000</v>
      </c>
      <c r="W161" s="70">
        <v>23000000</v>
      </c>
      <c r="X161" s="70">
        <v>0</v>
      </c>
    </row>
    <row r="162" spans="1:29" s="99" customFormat="1" x14ac:dyDescent="0.3">
      <c r="A162" s="147"/>
      <c r="B162" s="147"/>
      <c r="C162" s="147"/>
      <c r="D162" s="147"/>
      <c r="E162" s="120"/>
      <c r="F162" s="74"/>
      <c r="G162" s="75" t="s">
        <v>2</v>
      </c>
      <c r="H162" s="76"/>
      <c r="I162" s="25"/>
      <c r="J162" s="41">
        <f>SUM(J156:J161)</f>
        <v>49500</v>
      </c>
      <c r="K162" s="41">
        <f>SUM(K156:K161)</f>
        <v>91000</v>
      </c>
      <c r="L162" s="41">
        <f>SUM(L156:L161)</f>
        <v>89000</v>
      </c>
      <c r="M162" s="131">
        <f>SUM(M156:M161)</f>
        <v>33000</v>
      </c>
      <c r="N162" s="27"/>
      <c r="O162" s="33">
        <f>SUM(J162:N162)</f>
        <v>262500</v>
      </c>
      <c r="Q162" s="100"/>
      <c r="U162" s="101"/>
    </row>
    <row r="163" spans="1:29" x14ac:dyDescent="0.3">
      <c r="E163" s="116"/>
      <c r="F163" s="110"/>
      <c r="G163" s="71"/>
      <c r="H163" s="72"/>
      <c r="I163" s="72"/>
      <c r="J163" s="40"/>
      <c r="K163" s="40"/>
      <c r="L163" s="40"/>
      <c r="M163" s="130"/>
      <c r="N163" s="82"/>
      <c r="O163" s="83"/>
    </row>
    <row r="164" spans="1:29" s="104" customFormat="1" x14ac:dyDescent="0.3">
      <c r="A164" s="148"/>
      <c r="B164" s="148"/>
      <c r="C164" s="148"/>
      <c r="D164" s="148"/>
      <c r="E164" s="122"/>
      <c r="F164" s="28"/>
      <c r="G164" s="77" t="s">
        <v>54</v>
      </c>
      <c r="H164" s="77"/>
      <c r="I164" s="78"/>
      <c r="J164" s="79">
        <f>+J2</f>
        <v>1140370</v>
      </c>
      <c r="K164" s="79">
        <f>+K2</f>
        <v>1118350</v>
      </c>
      <c r="L164" s="79">
        <f>+L2</f>
        <v>1302350</v>
      </c>
      <c r="M164" s="136">
        <f>+M2</f>
        <v>1084450</v>
      </c>
      <c r="N164" s="29"/>
      <c r="O164" s="38"/>
      <c r="P164" s="102"/>
      <c r="Q164" s="103"/>
      <c r="U164" s="105"/>
    </row>
    <row r="165" spans="1:29" x14ac:dyDescent="0.3">
      <c r="E165" s="116"/>
      <c r="F165" s="110"/>
      <c r="G165" s="71"/>
      <c r="H165" s="72"/>
      <c r="I165" s="72"/>
      <c r="J165" s="40"/>
      <c r="K165" s="40"/>
      <c r="L165" s="40"/>
      <c r="M165" s="130"/>
      <c r="N165" s="82"/>
      <c r="O165" s="83"/>
    </row>
    <row r="166" spans="1:29" s="99" customFormat="1" x14ac:dyDescent="0.3">
      <c r="A166" s="147"/>
      <c r="B166" s="147"/>
      <c r="C166" s="147"/>
      <c r="D166" s="147"/>
      <c r="E166" s="120"/>
      <c r="F166" s="74"/>
      <c r="G166" s="75" t="s">
        <v>73</v>
      </c>
      <c r="H166" s="76"/>
      <c r="I166" s="25"/>
      <c r="J166" s="41"/>
      <c r="K166" s="41"/>
      <c r="L166" s="41"/>
      <c r="M166" s="131"/>
      <c r="N166" s="27"/>
      <c r="O166" s="33"/>
      <c r="Q166" s="100"/>
      <c r="U166" s="101"/>
    </row>
    <row r="167" spans="1:29" x14ac:dyDescent="0.3">
      <c r="A167" s="147">
        <v>39700</v>
      </c>
      <c r="B167" s="147">
        <v>800403</v>
      </c>
      <c r="C167" s="147">
        <v>88000</v>
      </c>
      <c r="D167" s="147">
        <v>9990</v>
      </c>
      <c r="E167" s="118">
        <v>115</v>
      </c>
      <c r="F167" s="111"/>
      <c r="G167" s="15" t="s">
        <v>55</v>
      </c>
      <c r="H167" s="16"/>
      <c r="I167" s="17"/>
      <c r="J167" s="46">
        <v>219158</v>
      </c>
      <c r="K167" s="46">
        <v>212330</v>
      </c>
      <c r="L167" s="46">
        <v>203170</v>
      </c>
      <c r="M167" s="132">
        <v>222666</v>
      </c>
      <c r="N167" s="24"/>
      <c r="O167" s="37"/>
      <c r="P167" s="5">
        <v>39700</v>
      </c>
      <c r="Q167" s="13">
        <v>800403</v>
      </c>
      <c r="R167" s="5">
        <v>88000</v>
      </c>
      <c r="S167" s="5">
        <v>9990</v>
      </c>
      <c r="U167" s="70">
        <v>-227158000</v>
      </c>
      <c r="V167" s="70">
        <v>-248330000</v>
      </c>
      <c r="W167" s="70">
        <v>-244170000</v>
      </c>
      <c r="X167" s="70">
        <v>-252666000</v>
      </c>
      <c r="Z167" s="2"/>
      <c r="AA167" s="2"/>
      <c r="AB167" s="2"/>
      <c r="AC167" s="2"/>
    </row>
    <row r="168" spans="1:29" x14ac:dyDescent="0.3">
      <c r="A168" s="147">
        <v>37290</v>
      </c>
      <c r="B168" s="147">
        <v>800403</v>
      </c>
      <c r="C168" s="147">
        <v>84100</v>
      </c>
      <c r="D168" s="147">
        <v>9990</v>
      </c>
      <c r="E168" s="119">
        <v>116</v>
      </c>
      <c r="G168" s="20" t="s">
        <v>56</v>
      </c>
      <c r="H168" s="21"/>
      <c r="J168" s="89">
        <v>137204.4</v>
      </c>
      <c r="K168" s="47">
        <v>134562</v>
      </c>
      <c r="L168" s="47">
        <v>156282</v>
      </c>
      <c r="M168" s="133">
        <v>130134</v>
      </c>
      <c r="O168" s="35"/>
      <c r="P168" s="5">
        <v>37290</v>
      </c>
      <c r="Q168" s="13">
        <v>800403</v>
      </c>
      <c r="R168" s="5">
        <v>84100</v>
      </c>
      <c r="S168" s="5">
        <v>9990</v>
      </c>
      <c r="U168" s="70">
        <v>-137204400</v>
      </c>
      <c r="V168" s="70">
        <v>-134562000</v>
      </c>
      <c r="W168" s="70">
        <v>-156282000</v>
      </c>
      <c r="X168" s="70">
        <v>-130134000</v>
      </c>
      <c r="Z168" s="70"/>
      <c r="AA168" s="70"/>
      <c r="AB168" s="70"/>
      <c r="AC168" s="70"/>
    </row>
    <row r="169" spans="1:29" x14ac:dyDescent="0.3">
      <c r="A169" s="147">
        <v>39200</v>
      </c>
      <c r="B169" s="147">
        <v>800300</v>
      </c>
      <c r="C169" s="147">
        <v>87000</v>
      </c>
      <c r="D169" s="147">
        <v>8550</v>
      </c>
      <c r="E169" s="118">
        <v>117</v>
      </c>
      <c r="F169" s="111"/>
      <c r="G169" s="15" t="s">
        <v>57</v>
      </c>
      <c r="H169" s="16"/>
      <c r="I169" s="17"/>
      <c r="J169" s="46">
        <v>43600</v>
      </c>
      <c r="K169" s="46">
        <v>43600</v>
      </c>
      <c r="L169" s="46">
        <v>43600</v>
      </c>
      <c r="M169" s="132">
        <v>43600</v>
      </c>
      <c r="N169" s="24"/>
      <c r="O169" s="37"/>
      <c r="P169" s="5">
        <v>39200</v>
      </c>
      <c r="Q169" s="13">
        <v>800300</v>
      </c>
      <c r="R169" s="5">
        <v>87000</v>
      </c>
      <c r="S169" s="5">
        <v>8550</v>
      </c>
      <c r="U169" s="70">
        <v>-43600000</v>
      </c>
      <c r="V169" s="70">
        <v>-43600000</v>
      </c>
      <c r="W169" s="70">
        <v>-43600000</v>
      </c>
      <c r="X169" s="70">
        <v>-43600000</v>
      </c>
      <c r="Z169" s="2"/>
      <c r="AA169" s="2"/>
      <c r="AB169" s="2"/>
      <c r="AC169" s="2"/>
    </row>
    <row r="170" spans="1:29" x14ac:dyDescent="0.3">
      <c r="A170" s="147">
        <v>36701</v>
      </c>
      <c r="B170" s="147">
        <v>108011</v>
      </c>
      <c r="C170" s="147">
        <v>31500</v>
      </c>
      <c r="D170" s="147">
        <v>9991</v>
      </c>
      <c r="E170" s="119">
        <v>118</v>
      </c>
      <c r="G170" s="20" t="s">
        <v>58</v>
      </c>
      <c r="H170" s="21"/>
      <c r="J170" s="89">
        <v>10000</v>
      </c>
      <c r="K170" s="47">
        <f>57000+20000</f>
        <v>77000</v>
      </c>
      <c r="M170" s="133"/>
      <c r="N170" s="22" t="s">
        <v>212</v>
      </c>
      <c r="O170" s="35"/>
      <c r="P170" s="5">
        <v>36701</v>
      </c>
      <c r="Q170" s="13">
        <v>108011</v>
      </c>
      <c r="R170" s="5">
        <v>31500</v>
      </c>
      <c r="S170" s="5">
        <v>9991</v>
      </c>
      <c r="U170" s="70">
        <v>-10000000</v>
      </c>
      <c r="V170" s="70">
        <v>-77000000</v>
      </c>
      <c r="W170" s="70">
        <v>0</v>
      </c>
      <c r="X170" s="70">
        <v>0</v>
      </c>
      <c r="Z170" s="70"/>
      <c r="AA170" s="70"/>
      <c r="AB170" s="70"/>
      <c r="AC170" s="70"/>
    </row>
    <row r="171" spans="1:29" x14ac:dyDescent="0.3">
      <c r="A171" s="147">
        <v>38117</v>
      </c>
      <c r="B171" s="147">
        <v>400020</v>
      </c>
      <c r="C171" s="147">
        <v>26500</v>
      </c>
      <c r="D171" s="147">
        <v>9990</v>
      </c>
      <c r="E171" s="118">
        <v>119</v>
      </c>
      <c r="F171" s="111"/>
      <c r="G171" s="15" t="s">
        <v>306</v>
      </c>
      <c r="H171" s="16"/>
      <c r="I171" s="17"/>
      <c r="J171" s="46"/>
      <c r="K171" s="46"/>
      <c r="L171" s="46"/>
      <c r="M171" s="132">
        <v>5000</v>
      </c>
      <c r="N171" s="24" t="s">
        <v>149</v>
      </c>
      <c r="O171" s="37"/>
      <c r="P171" s="5">
        <v>38117</v>
      </c>
      <c r="Q171" s="13">
        <v>400020</v>
      </c>
      <c r="R171" s="5">
        <v>26500</v>
      </c>
      <c r="S171" s="5">
        <v>9990</v>
      </c>
      <c r="U171" s="70">
        <v>0</v>
      </c>
      <c r="V171" s="70">
        <v>0</v>
      </c>
      <c r="W171" s="70">
        <v>0</v>
      </c>
      <c r="X171" s="70">
        <v>-5000000</v>
      </c>
      <c r="Z171" s="2"/>
      <c r="AA171" s="2"/>
      <c r="AB171" s="2"/>
      <c r="AC171" s="2"/>
    </row>
    <row r="172" spans="1:29" x14ac:dyDescent="0.3">
      <c r="A172" s="147">
        <v>36701</v>
      </c>
      <c r="B172" s="147">
        <v>400020</v>
      </c>
      <c r="C172" s="147">
        <v>26500</v>
      </c>
      <c r="D172" s="147">
        <v>9990</v>
      </c>
      <c r="E172" s="119">
        <v>120</v>
      </c>
      <c r="G172" s="20" t="s">
        <v>59</v>
      </c>
      <c r="H172" s="21"/>
      <c r="J172" s="89"/>
      <c r="K172" s="47">
        <v>44000</v>
      </c>
      <c r="L172" s="47">
        <v>16000</v>
      </c>
      <c r="M172" s="133"/>
      <c r="O172" s="35"/>
      <c r="P172" s="5">
        <v>36701</v>
      </c>
      <c r="Q172" s="13">
        <v>400020</v>
      </c>
      <c r="R172" s="5">
        <v>26500</v>
      </c>
      <c r="S172" s="5">
        <v>9990</v>
      </c>
      <c r="U172" s="70">
        <v>0</v>
      </c>
      <c r="V172" s="70">
        <v>-44000000</v>
      </c>
      <c r="W172" s="70">
        <v>-16000000</v>
      </c>
      <c r="X172" s="70">
        <v>0</v>
      </c>
      <c r="Z172" s="70"/>
      <c r="AA172" s="70"/>
      <c r="AB172" s="70"/>
      <c r="AC172" s="70"/>
    </row>
    <row r="173" spans="1:29" x14ac:dyDescent="0.3">
      <c r="A173" s="147">
        <v>38100</v>
      </c>
      <c r="B173" s="147">
        <v>400050</v>
      </c>
      <c r="C173" s="147">
        <v>18000</v>
      </c>
      <c r="D173" s="147">
        <v>9990</v>
      </c>
      <c r="E173" s="118">
        <v>121</v>
      </c>
      <c r="F173" s="111"/>
      <c r="G173" s="15" t="s">
        <v>60</v>
      </c>
      <c r="H173" s="16"/>
      <c r="I173" s="17"/>
      <c r="J173" s="46">
        <v>3000</v>
      </c>
      <c r="K173" s="46"/>
      <c r="L173" s="46"/>
      <c r="M173" s="132"/>
      <c r="N173" s="24"/>
      <c r="O173" s="37"/>
      <c r="P173" s="5">
        <v>38100</v>
      </c>
      <c r="Q173" s="13">
        <v>400050</v>
      </c>
      <c r="R173" s="5">
        <v>18000</v>
      </c>
      <c r="S173" s="5">
        <v>9990</v>
      </c>
      <c r="U173" s="70">
        <v>-3000000</v>
      </c>
      <c r="V173" s="70">
        <v>0</v>
      </c>
      <c r="W173" s="70">
        <v>0</v>
      </c>
      <c r="X173" s="70">
        <v>0</v>
      </c>
      <c r="Z173" s="2"/>
      <c r="AA173" s="2"/>
      <c r="AB173" s="2"/>
      <c r="AC173" s="2"/>
    </row>
    <row r="174" spans="1:29" x14ac:dyDescent="0.3">
      <c r="A174" s="147">
        <v>38118</v>
      </c>
      <c r="B174" s="147">
        <v>400020</v>
      </c>
      <c r="C174" s="147">
        <v>38100</v>
      </c>
      <c r="D174" s="147">
        <v>9990</v>
      </c>
      <c r="E174" s="119">
        <v>122</v>
      </c>
      <c r="G174" s="20" t="s">
        <v>61</v>
      </c>
      <c r="H174" s="21"/>
      <c r="J174" s="89">
        <v>2000</v>
      </c>
      <c r="M174" s="133"/>
      <c r="O174" s="35"/>
      <c r="P174" s="5">
        <v>38118</v>
      </c>
      <c r="Q174" s="13">
        <v>400020</v>
      </c>
      <c r="R174" s="5">
        <v>38100</v>
      </c>
      <c r="S174" s="5">
        <v>9990</v>
      </c>
      <c r="U174" s="70">
        <v>-2000000</v>
      </c>
      <c r="V174" s="70">
        <v>0</v>
      </c>
      <c r="W174" s="70">
        <v>0</v>
      </c>
      <c r="X174" s="70">
        <v>0</v>
      </c>
      <c r="Z174" s="70"/>
      <c r="AA174" s="70"/>
      <c r="AB174" s="70"/>
      <c r="AC174" s="70"/>
    </row>
    <row r="175" spans="1:29" x14ac:dyDescent="0.3">
      <c r="A175" s="147">
        <v>38118</v>
      </c>
      <c r="B175" s="147">
        <v>400020</v>
      </c>
      <c r="C175" s="147">
        <v>38100</v>
      </c>
      <c r="D175" s="147">
        <v>9990</v>
      </c>
      <c r="E175" s="118">
        <v>123</v>
      </c>
      <c r="F175" s="111"/>
      <c r="G175" s="15" t="s">
        <v>62</v>
      </c>
      <c r="H175" s="16"/>
      <c r="I175" s="17"/>
      <c r="J175" s="46">
        <v>5000</v>
      </c>
      <c r="K175" s="46"/>
      <c r="L175" s="46"/>
      <c r="M175" s="132"/>
      <c r="N175" s="24"/>
      <c r="O175" s="37"/>
      <c r="P175" s="5">
        <v>38118</v>
      </c>
      <c r="Q175" s="13">
        <v>400020</v>
      </c>
      <c r="R175" s="5">
        <v>38100</v>
      </c>
      <c r="S175" s="5">
        <v>9990</v>
      </c>
      <c r="U175" s="70">
        <v>-5000000</v>
      </c>
      <c r="V175" s="70">
        <v>0</v>
      </c>
      <c r="W175" s="70">
        <v>0</v>
      </c>
      <c r="X175" s="70">
        <v>0</v>
      </c>
      <c r="Z175" s="2"/>
      <c r="AA175" s="2"/>
      <c r="AB175" s="2"/>
      <c r="AC175" s="2"/>
    </row>
    <row r="176" spans="1:29" x14ac:dyDescent="0.3">
      <c r="A176" s="147">
        <v>39200</v>
      </c>
      <c r="B176" s="147">
        <v>800300</v>
      </c>
      <c r="C176" s="147">
        <v>87000</v>
      </c>
      <c r="D176" s="147">
        <v>9990</v>
      </c>
      <c r="E176" s="119">
        <v>124</v>
      </c>
      <c r="G176" s="20" t="s">
        <v>63</v>
      </c>
      <c r="H176" s="21"/>
      <c r="J176" s="89">
        <v>15805</v>
      </c>
      <c r="K176" s="47">
        <v>21421.666666666664</v>
      </c>
      <c r="L176" s="47">
        <v>30051.666666666668</v>
      </c>
      <c r="M176" s="133">
        <v>39801.666666666664</v>
      </c>
      <c r="O176" s="35"/>
      <c r="P176" s="5">
        <v>39200</v>
      </c>
      <c r="Q176" s="13">
        <v>800300</v>
      </c>
      <c r="R176" s="5">
        <v>87000</v>
      </c>
      <c r="S176" s="5">
        <v>9990</v>
      </c>
      <c r="U176" s="70">
        <v>-15805000</v>
      </c>
      <c r="V176" s="70">
        <v>-21421666.666666664</v>
      </c>
      <c r="W176" s="70">
        <v>-30051666.666666668</v>
      </c>
      <c r="X176" s="70">
        <v>-39801666.666666664</v>
      </c>
      <c r="Z176" s="70"/>
      <c r="AA176" s="70"/>
      <c r="AB176" s="70"/>
      <c r="AC176" s="70"/>
    </row>
    <row r="177" spans="1:29" x14ac:dyDescent="0.3">
      <c r="A177" s="147">
        <v>38117</v>
      </c>
      <c r="B177" s="147">
        <v>400020</v>
      </c>
      <c r="C177" s="147">
        <v>26500</v>
      </c>
      <c r="D177" s="147">
        <v>9990</v>
      </c>
      <c r="E177" s="118">
        <v>125</v>
      </c>
      <c r="F177" s="111"/>
      <c r="G177" s="15" t="s">
        <v>64</v>
      </c>
      <c r="H177" s="16"/>
      <c r="I177" s="17"/>
      <c r="J177" s="46">
        <v>10000</v>
      </c>
      <c r="K177" s="46"/>
      <c r="L177" s="46"/>
      <c r="M177" s="132"/>
      <c r="N177" s="24"/>
      <c r="O177" s="37"/>
      <c r="P177" s="5">
        <v>38117</v>
      </c>
      <c r="Q177" s="13">
        <v>400020</v>
      </c>
      <c r="R177" s="5">
        <v>26500</v>
      </c>
      <c r="S177" s="5">
        <v>9990</v>
      </c>
      <c r="U177" s="70">
        <v>-10000000</v>
      </c>
      <c r="V177" s="70">
        <v>0</v>
      </c>
      <c r="W177" s="70">
        <v>0</v>
      </c>
      <c r="X177" s="70">
        <v>0</v>
      </c>
      <c r="Z177" s="2"/>
      <c r="AA177" s="2"/>
      <c r="AB177" s="2"/>
      <c r="AC177" s="2"/>
    </row>
    <row r="178" spans="1:29" x14ac:dyDescent="0.3">
      <c r="A178" s="147">
        <v>38117</v>
      </c>
      <c r="B178" s="147">
        <v>400020</v>
      </c>
      <c r="C178" s="147">
        <v>26500</v>
      </c>
      <c r="D178" s="147">
        <v>9990</v>
      </c>
      <c r="E178" s="119">
        <v>126</v>
      </c>
      <c r="G178" s="20" t="s">
        <v>65</v>
      </c>
      <c r="H178" s="21"/>
      <c r="J178" s="89">
        <v>10000</v>
      </c>
      <c r="M178" s="133"/>
      <c r="O178" s="35"/>
      <c r="P178" s="5">
        <v>38117</v>
      </c>
      <c r="Q178" s="13">
        <v>400020</v>
      </c>
      <c r="R178" s="5">
        <v>26500</v>
      </c>
      <c r="S178" s="5">
        <v>9990</v>
      </c>
      <c r="U178" s="70">
        <v>-10000000</v>
      </c>
      <c r="V178" s="70">
        <v>0</v>
      </c>
      <c r="W178" s="70">
        <v>0</v>
      </c>
      <c r="X178" s="70">
        <v>0</v>
      </c>
      <c r="Z178" s="70"/>
      <c r="AA178" s="70"/>
      <c r="AB178" s="70"/>
      <c r="AC178" s="70"/>
    </row>
    <row r="179" spans="1:29" x14ac:dyDescent="0.3">
      <c r="A179" s="147">
        <v>38118</v>
      </c>
      <c r="B179" s="147">
        <v>606000</v>
      </c>
      <c r="C179" s="147">
        <v>38100</v>
      </c>
      <c r="D179" s="147">
        <v>9990</v>
      </c>
      <c r="E179" s="118">
        <v>127</v>
      </c>
      <c r="F179" s="111"/>
      <c r="G179" s="15" t="s">
        <v>205</v>
      </c>
      <c r="H179" s="16"/>
      <c r="I179" s="17"/>
      <c r="J179" s="46">
        <v>2000</v>
      </c>
      <c r="K179" s="46">
        <v>2000</v>
      </c>
      <c r="L179" s="46">
        <v>2000</v>
      </c>
      <c r="M179" s="132">
        <v>2000</v>
      </c>
      <c r="N179" s="24"/>
      <c r="O179" s="37"/>
      <c r="P179" s="5">
        <v>38118</v>
      </c>
      <c r="Q179" s="13">
        <v>606000</v>
      </c>
      <c r="R179" s="5">
        <v>38100</v>
      </c>
      <c r="S179" s="5">
        <v>9990</v>
      </c>
      <c r="U179" s="70">
        <v>-2000000</v>
      </c>
      <c r="V179" s="70">
        <v>-2000000</v>
      </c>
      <c r="W179" s="70">
        <v>-2000000</v>
      </c>
      <c r="X179" s="70">
        <v>-2000000</v>
      </c>
      <c r="Z179" s="2"/>
      <c r="AA179" s="2"/>
      <c r="AB179" s="2"/>
      <c r="AC179" s="2"/>
    </row>
    <row r="180" spans="1:29" x14ac:dyDescent="0.3">
      <c r="A180" s="147">
        <v>39480</v>
      </c>
      <c r="B180" s="147">
        <v>800015</v>
      </c>
      <c r="C180" s="147">
        <v>87000</v>
      </c>
      <c r="D180" s="147">
        <v>9990</v>
      </c>
      <c r="E180" s="119">
        <v>128</v>
      </c>
      <c r="G180" s="20" t="s">
        <v>195</v>
      </c>
      <c r="H180" s="21"/>
      <c r="J180" s="89">
        <v>30000</v>
      </c>
      <c r="M180" s="133"/>
      <c r="O180" s="35"/>
      <c r="P180" s="5">
        <v>39480</v>
      </c>
      <c r="Q180" s="13">
        <v>800015</v>
      </c>
      <c r="R180" s="5">
        <v>87000</v>
      </c>
      <c r="S180" s="5">
        <v>9990</v>
      </c>
      <c r="U180" s="70">
        <v>-30000000</v>
      </c>
      <c r="V180" s="70">
        <v>0</v>
      </c>
      <c r="W180" s="70">
        <v>0</v>
      </c>
      <c r="X180" s="70">
        <v>0</v>
      </c>
      <c r="Z180" s="70"/>
      <c r="AA180" s="70"/>
      <c r="AB180" s="70"/>
      <c r="AC180" s="70"/>
    </row>
    <row r="181" spans="1:29" x14ac:dyDescent="0.3">
      <c r="E181" s="173" t="s">
        <v>309</v>
      </c>
      <c r="F181" s="174"/>
      <c r="G181" s="175" t="s">
        <v>310</v>
      </c>
      <c r="H181" s="176"/>
      <c r="I181" s="177"/>
      <c r="J181" s="178">
        <v>7300</v>
      </c>
      <c r="K181" s="178">
        <v>6000</v>
      </c>
      <c r="L181" s="178"/>
      <c r="M181" s="179"/>
      <c r="N181" s="24"/>
      <c r="O181" s="37"/>
      <c r="V181" s="70"/>
      <c r="W181" s="70"/>
      <c r="X181" s="70"/>
      <c r="Z181" s="2"/>
      <c r="AA181" s="2"/>
      <c r="AB181" s="2"/>
      <c r="AC181" s="2"/>
    </row>
    <row r="182" spans="1:29" x14ac:dyDescent="0.3">
      <c r="A182" s="147">
        <v>39100</v>
      </c>
      <c r="B182" s="147">
        <v>800015</v>
      </c>
      <c r="C182" s="147">
        <v>88000</v>
      </c>
      <c r="D182" s="147">
        <v>9990</v>
      </c>
      <c r="E182" s="180">
        <v>129</v>
      </c>
      <c r="F182" s="181"/>
      <c r="G182" s="182" t="s">
        <v>311</v>
      </c>
      <c r="H182" s="183"/>
      <c r="I182" s="184"/>
      <c r="J182" s="185">
        <f>J164-SUM(J167:J181)</f>
        <v>645302.6</v>
      </c>
      <c r="K182" s="186">
        <f>K164-SUM(K167:K181)</f>
        <v>577436.33333333337</v>
      </c>
      <c r="L182" s="186">
        <f>L164-SUM(L167:L181)</f>
        <v>851246.33333333326</v>
      </c>
      <c r="M182" s="187">
        <f>M164-SUM(M167:M181)</f>
        <v>641248.33333333326</v>
      </c>
      <c r="O182" s="35"/>
      <c r="P182" s="5">
        <v>39100</v>
      </c>
      <c r="Q182" s="13">
        <v>800015</v>
      </c>
      <c r="R182" s="5">
        <v>88000</v>
      </c>
      <c r="S182" s="5">
        <v>9990</v>
      </c>
      <c r="U182" s="70">
        <v>-647602600</v>
      </c>
      <c r="V182" s="70">
        <v>-550436333.33333337</v>
      </c>
      <c r="W182" s="70">
        <v>-810246333.33333325</v>
      </c>
      <c r="X182" s="70">
        <v>-611248333.33333325</v>
      </c>
      <c r="Z182" s="70"/>
      <c r="AA182" s="70"/>
      <c r="AB182" s="70"/>
      <c r="AC182" s="70"/>
    </row>
    <row r="183" spans="1:29" s="99" customFormat="1" x14ac:dyDescent="0.3">
      <c r="A183" s="147"/>
      <c r="B183" s="147"/>
      <c r="C183" s="147"/>
      <c r="D183" s="147"/>
      <c r="E183" s="120"/>
      <c r="F183" s="74"/>
      <c r="G183" s="75" t="s">
        <v>66</v>
      </c>
      <c r="H183" s="76"/>
      <c r="I183" s="25"/>
      <c r="J183" s="41">
        <f>SUM(J167:J182)</f>
        <v>1140370</v>
      </c>
      <c r="K183" s="41">
        <f>SUM(K167:K182)</f>
        <v>1118350</v>
      </c>
      <c r="L183" s="41">
        <f>SUM(L167:L182)</f>
        <v>1302350</v>
      </c>
      <c r="M183" s="131">
        <f>SUM(M167:M182)</f>
        <v>1084450</v>
      </c>
      <c r="N183" s="27"/>
      <c r="O183" s="33"/>
      <c r="Q183" s="100"/>
      <c r="U183" s="101"/>
      <c r="AA183" s="169"/>
    </row>
    <row r="184" spans="1:29" s="99" customFormat="1" x14ac:dyDescent="0.3">
      <c r="A184" s="147"/>
      <c r="B184" s="147"/>
      <c r="C184" s="147"/>
      <c r="D184" s="147"/>
      <c r="E184" s="123"/>
      <c r="F184" s="113"/>
      <c r="G184" s="71" t="s">
        <v>308</v>
      </c>
      <c r="H184" s="106"/>
      <c r="I184" s="106"/>
      <c r="J184" s="170">
        <f>(+J183-J182)/J164</f>
        <v>0.4341287476871542</v>
      </c>
      <c r="K184" s="170">
        <f>(+K183-K182)/K164</f>
        <v>0.48367118224765648</v>
      </c>
      <c r="L184" s="170">
        <f>(+L183-L182)/L164</f>
        <v>0.3463766780563341</v>
      </c>
      <c r="M184" s="170">
        <f>(+M183-M182)/M164</f>
        <v>0.40868796778705035</v>
      </c>
      <c r="N184"/>
      <c r="O184" s="107"/>
      <c r="Q184" s="100"/>
      <c r="U184" s="101"/>
    </row>
    <row r="185" spans="1:29" s="99" customFormat="1" x14ac:dyDescent="0.3">
      <c r="A185" s="147"/>
      <c r="B185" s="147"/>
      <c r="C185" s="147"/>
      <c r="D185" s="147"/>
      <c r="E185" s="120"/>
      <c r="F185" s="74"/>
      <c r="G185" s="75" t="s">
        <v>67</v>
      </c>
      <c r="H185" s="76"/>
      <c r="I185" s="25"/>
      <c r="J185" s="41">
        <f>J183-J164</f>
        <v>0</v>
      </c>
      <c r="K185" s="41">
        <f>K183-K164</f>
        <v>0</v>
      </c>
      <c r="L185" s="41">
        <f>L183-L164</f>
        <v>0</v>
      </c>
      <c r="M185" s="131">
        <f>M183-M164</f>
        <v>0</v>
      </c>
      <c r="N185" s="27"/>
      <c r="O185" s="39"/>
      <c r="Q185" s="100"/>
      <c r="U185" s="101"/>
    </row>
    <row r="186" spans="1:29" customFormat="1" ht="15" thickBot="1" x14ac:dyDescent="0.35">
      <c r="A186" s="149"/>
      <c r="B186" s="149"/>
      <c r="C186" s="149"/>
      <c r="D186" s="149"/>
      <c r="J186" s="4"/>
    </row>
    <row r="187" spans="1:29" customFormat="1" x14ac:dyDescent="0.3">
      <c r="A187" s="149"/>
      <c r="B187" s="149"/>
      <c r="C187" s="149"/>
      <c r="D187" s="149"/>
      <c r="E187" s="154"/>
      <c r="F187" s="155"/>
      <c r="G187" s="156" t="s">
        <v>307</v>
      </c>
      <c r="H187" s="157"/>
      <c r="I187" s="158"/>
      <c r="J187" s="159"/>
      <c r="K187" s="159"/>
      <c r="L187" s="159"/>
      <c r="M187" s="160"/>
    </row>
    <row r="188" spans="1:29" customFormat="1" x14ac:dyDescent="0.3">
      <c r="A188" s="149">
        <v>39101</v>
      </c>
      <c r="B188" s="149">
        <v>800302</v>
      </c>
      <c r="C188" s="149">
        <v>28300</v>
      </c>
      <c r="D188" s="149">
        <v>8500</v>
      </c>
      <c r="E188" s="161"/>
      <c r="F188" s="162"/>
      <c r="G188" s="162" t="s">
        <v>231</v>
      </c>
      <c r="H188" s="162"/>
      <c r="I188" s="162"/>
      <c r="J188" s="163">
        <v>-200000</v>
      </c>
      <c r="K188" s="163">
        <v>-200000</v>
      </c>
      <c r="L188" s="163">
        <v>-200000</v>
      </c>
      <c r="M188" s="164">
        <v>-200000</v>
      </c>
      <c r="P188">
        <v>39101</v>
      </c>
      <c r="Q188">
        <v>800302</v>
      </c>
      <c r="R188">
        <v>28300</v>
      </c>
      <c r="S188">
        <v>8500</v>
      </c>
      <c r="U188" s="4">
        <v>-200000000</v>
      </c>
      <c r="V188" s="4">
        <v>-200000000</v>
      </c>
      <c r="W188" s="4">
        <v>-200000000</v>
      </c>
      <c r="X188" s="4">
        <v>-200000000</v>
      </c>
    </row>
    <row r="189" spans="1:29" customFormat="1" x14ac:dyDescent="0.3">
      <c r="A189" s="149">
        <v>35200</v>
      </c>
      <c r="B189" s="149">
        <v>800302</v>
      </c>
      <c r="C189" s="149">
        <v>28300</v>
      </c>
      <c r="D189" s="149">
        <v>8500</v>
      </c>
      <c r="E189" s="161"/>
      <c r="F189" s="162"/>
      <c r="G189" s="162" t="s">
        <v>232</v>
      </c>
      <c r="H189" s="162"/>
      <c r="I189" s="162"/>
      <c r="J189" s="163">
        <v>200000</v>
      </c>
      <c r="K189" s="163">
        <v>200000</v>
      </c>
      <c r="L189" s="163">
        <v>200000</v>
      </c>
      <c r="M189" s="164">
        <v>200000</v>
      </c>
      <c r="P189">
        <v>35200</v>
      </c>
      <c r="Q189">
        <v>800302</v>
      </c>
      <c r="R189">
        <v>28300</v>
      </c>
      <c r="S189">
        <v>8500</v>
      </c>
      <c r="U189" s="4">
        <v>200000000</v>
      </c>
      <c r="V189" s="4">
        <v>200000000</v>
      </c>
      <c r="W189" s="4">
        <v>200000000</v>
      </c>
      <c r="X189" s="4">
        <v>200000000</v>
      </c>
    </row>
    <row r="190" spans="1:29" customFormat="1" x14ac:dyDescent="0.3">
      <c r="A190" s="149">
        <v>39201</v>
      </c>
      <c r="B190" s="149">
        <v>800302</v>
      </c>
      <c r="C190" s="149">
        <v>28300</v>
      </c>
      <c r="D190" s="149">
        <v>8500</v>
      </c>
      <c r="E190" s="161"/>
      <c r="F190" s="162"/>
      <c r="G190" s="162" t="s">
        <v>233</v>
      </c>
      <c r="H190" s="162"/>
      <c r="I190" s="162"/>
      <c r="J190" s="163">
        <v>-114000</v>
      </c>
      <c r="K190" s="163">
        <v>-122000</v>
      </c>
      <c r="L190" s="163">
        <v>-130000</v>
      </c>
      <c r="M190" s="164">
        <v>-138000</v>
      </c>
      <c r="P190">
        <v>39201</v>
      </c>
      <c r="Q190">
        <v>800302</v>
      </c>
      <c r="R190">
        <v>28300</v>
      </c>
      <c r="S190">
        <v>8500</v>
      </c>
      <c r="U190" s="4">
        <v>-114000000</v>
      </c>
      <c r="V190" s="4">
        <v>-122000000</v>
      </c>
      <c r="W190" s="4">
        <v>-130000000</v>
      </c>
      <c r="X190" s="4">
        <v>-138000000</v>
      </c>
    </row>
    <row r="191" spans="1:29" customFormat="1" x14ac:dyDescent="0.3">
      <c r="A191" s="149">
        <v>35100</v>
      </c>
      <c r="B191" s="149">
        <v>800302</v>
      </c>
      <c r="C191" s="149">
        <v>28300</v>
      </c>
      <c r="D191" s="149">
        <v>8500</v>
      </c>
      <c r="E191" s="161"/>
      <c r="F191" s="162"/>
      <c r="G191" s="162" t="s">
        <v>234</v>
      </c>
      <c r="H191" s="162"/>
      <c r="I191" s="162"/>
      <c r="J191" s="163">
        <v>114000</v>
      </c>
      <c r="K191" s="163">
        <v>122000</v>
      </c>
      <c r="L191" s="163">
        <v>130000</v>
      </c>
      <c r="M191" s="164">
        <v>138000</v>
      </c>
      <c r="P191">
        <v>35100</v>
      </c>
      <c r="Q191">
        <v>800302</v>
      </c>
      <c r="R191">
        <v>28300</v>
      </c>
      <c r="S191">
        <v>8500</v>
      </c>
      <c r="U191" s="4">
        <v>114000000</v>
      </c>
      <c r="V191" s="4">
        <v>122000000</v>
      </c>
      <c r="W191" s="4">
        <v>130000000</v>
      </c>
      <c r="X191" s="4">
        <v>138000000</v>
      </c>
    </row>
    <row r="192" spans="1:29" customFormat="1" x14ac:dyDescent="0.3">
      <c r="A192" s="149">
        <v>35200</v>
      </c>
      <c r="B192" s="149">
        <v>800302</v>
      </c>
      <c r="C192" s="149">
        <v>87000</v>
      </c>
      <c r="D192" s="149">
        <v>8550</v>
      </c>
      <c r="E192" s="161"/>
      <c r="F192" s="162"/>
      <c r="G192" s="162" t="s">
        <v>235</v>
      </c>
      <c r="H192" s="162"/>
      <c r="I192" s="162"/>
      <c r="J192" s="163">
        <v>338500</v>
      </c>
      <c r="K192" s="163">
        <v>332000</v>
      </c>
      <c r="L192" s="163">
        <v>270900</v>
      </c>
      <c r="M192" s="164">
        <v>293000</v>
      </c>
      <c r="P192" s="153">
        <v>35200</v>
      </c>
      <c r="Q192">
        <v>800302</v>
      </c>
      <c r="R192">
        <v>87000</v>
      </c>
      <c r="S192">
        <v>8550</v>
      </c>
      <c r="U192" s="4">
        <v>338500000</v>
      </c>
      <c r="V192" s="4">
        <v>332000000</v>
      </c>
      <c r="W192" s="4">
        <v>270900000</v>
      </c>
      <c r="X192" s="4">
        <v>293000000</v>
      </c>
    </row>
    <row r="193" spans="1:24" customFormat="1" x14ac:dyDescent="0.3">
      <c r="A193" s="149">
        <v>39100</v>
      </c>
      <c r="B193" s="149">
        <v>800015</v>
      </c>
      <c r="C193" s="149">
        <v>87000</v>
      </c>
      <c r="D193" s="149">
        <v>9990</v>
      </c>
      <c r="E193" s="161"/>
      <c r="F193" s="162"/>
      <c r="G193" s="162" t="s">
        <v>236</v>
      </c>
      <c r="H193" s="162"/>
      <c r="I193" s="162"/>
      <c r="J193" s="163">
        <v>-338500</v>
      </c>
      <c r="K193" s="163">
        <v>-332000</v>
      </c>
      <c r="L193" s="163">
        <v>-270900</v>
      </c>
      <c r="M193" s="164">
        <v>-293000</v>
      </c>
      <c r="P193">
        <v>39100</v>
      </c>
      <c r="Q193">
        <v>800015</v>
      </c>
      <c r="R193">
        <v>87000</v>
      </c>
      <c r="S193">
        <v>9990</v>
      </c>
      <c r="U193" s="4">
        <v>-338500000</v>
      </c>
      <c r="V193" s="4">
        <v>-332000000</v>
      </c>
      <c r="W193" s="4">
        <v>-270900000</v>
      </c>
      <c r="X193" s="4">
        <v>-293000000</v>
      </c>
    </row>
    <row r="194" spans="1:24" customFormat="1" x14ac:dyDescent="0.3">
      <c r="A194" s="149">
        <v>39200</v>
      </c>
      <c r="B194" s="149">
        <v>800300</v>
      </c>
      <c r="C194" s="149">
        <v>87000</v>
      </c>
      <c r="D194" s="149">
        <v>9990</v>
      </c>
      <c r="E194" s="161"/>
      <c r="F194" s="162"/>
      <c r="G194" s="162" t="s">
        <v>237</v>
      </c>
      <c r="H194" s="162"/>
      <c r="I194" s="162"/>
      <c r="J194" s="163"/>
      <c r="K194" s="163"/>
      <c r="L194" s="163"/>
      <c r="M194" s="164">
        <v>-346500</v>
      </c>
      <c r="P194">
        <v>39200</v>
      </c>
      <c r="Q194">
        <v>800300</v>
      </c>
      <c r="R194">
        <v>87000</v>
      </c>
      <c r="S194">
        <v>9990</v>
      </c>
      <c r="U194" s="4">
        <v>0</v>
      </c>
      <c r="V194" s="4">
        <v>0</v>
      </c>
      <c r="W194" s="4">
        <v>0</v>
      </c>
      <c r="X194" s="4">
        <v>-346500000</v>
      </c>
    </row>
    <row r="195" spans="1:24" customFormat="1" ht="15" thickBot="1" x14ac:dyDescent="0.35">
      <c r="A195" s="149">
        <v>35480</v>
      </c>
      <c r="B195" s="149">
        <v>800300</v>
      </c>
      <c r="C195" s="149">
        <v>87000</v>
      </c>
      <c r="D195" s="149">
        <v>9990</v>
      </c>
      <c r="E195" s="165"/>
      <c r="F195" s="166"/>
      <c r="G195" s="166" t="s">
        <v>238</v>
      </c>
      <c r="H195" s="166"/>
      <c r="I195" s="166"/>
      <c r="J195" s="167"/>
      <c r="K195" s="167"/>
      <c r="L195" s="167"/>
      <c r="M195" s="168">
        <v>346500</v>
      </c>
      <c r="P195">
        <v>35480</v>
      </c>
      <c r="Q195">
        <v>800300</v>
      </c>
      <c r="R195">
        <v>87000</v>
      </c>
      <c r="S195">
        <v>9990</v>
      </c>
      <c r="U195" s="4">
        <v>0</v>
      </c>
      <c r="V195" s="4">
        <v>0</v>
      </c>
      <c r="W195" s="4">
        <v>0</v>
      </c>
      <c r="X195" s="4">
        <v>346500000</v>
      </c>
    </row>
    <row r="196" spans="1:24" customFormat="1" x14ac:dyDescent="0.3">
      <c r="A196" s="149"/>
      <c r="B196" s="149"/>
      <c r="C196" s="149"/>
      <c r="D196" s="149"/>
      <c r="J196" s="3">
        <f t="shared" ref="J196:M196" si="2">SUM(J188:J195)</f>
        <v>0</v>
      </c>
      <c r="K196" s="3">
        <f t="shared" si="2"/>
        <v>0</v>
      </c>
      <c r="L196" s="3">
        <f t="shared" si="2"/>
        <v>0</v>
      </c>
      <c r="M196" s="3">
        <f t="shared" si="2"/>
        <v>0</v>
      </c>
    </row>
    <row r="197" spans="1:24" x14ac:dyDescent="0.3">
      <c r="E197" s="86"/>
      <c r="G197" s="7"/>
      <c r="H197" s="7"/>
      <c r="I197" s="47"/>
      <c r="N197" s="13"/>
      <c r="O197" s="5"/>
      <c r="Q197" s="5"/>
    </row>
    <row r="198" spans="1:24" x14ac:dyDescent="0.3">
      <c r="E198" s="86"/>
      <c r="G198" s="7"/>
      <c r="H198" s="7"/>
      <c r="I198" s="47"/>
      <c r="J198" s="143"/>
      <c r="L198" s="151"/>
      <c r="M198" s="152"/>
      <c r="N198" s="13"/>
      <c r="O198" s="5"/>
      <c r="Q198" s="5"/>
    </row>
    <row r="199" spans="1:24" x14ac:dyDescent="0.3">
      <c r="J199" s="144"/>
      <c r="K199" s="144"/>
      <c r="L199" s="144"/>
      <c r="M199" s="144"/>
    </row>
  </sheetData>
  <mergeCells count="10">
    <mergeCell ref="H1:I1"/>
    <mergeCell ref="H2:I2"/>
    <mergeCell ref="H3:I3"/>
    <mergeCell ref="H4:I4"/>
    <mergeCell ref="E6:G6"/>
    <mergeCell ref="A1:D6"/>
    <mergeCell ref="E1:G1"/>
    <mergeCell ref="E3:G3"/>
    <mergeCell ref="E2:G2"/>
    <mergeCell ref="E4:G4"/>
  </mergeCells>
  <conditionalFormatting sqref="F164 F120:I122 F160:I162 J120:J121 J160:J161 J162:O162 J122:O122 J156:O157 F156:J158 F94:J94 F109:O109 F49:O49 F183:O183 F185:O185 F117:O117 F153:O153 F92:O92 F63:O63 F34:O34 F103:J108 H65:J65 F51:J51 F100:O101 F8:J33 N125:O152">
    <cfRule type="expression" dxfId="107" priority="419">
      <formula>#REF!=#REF!</formula>
    </cfRule>
    <cfRule type="expression" dxfId="106" priority="420">
      <formula>#REF!=#REF!</formula>
    </cfRule>
  </conditionalFormatting>
  <conditionalFormatting sqref="F111:J111 F9:I33 J10 J12 J14 J16 J18 J20 J22:J33">
    <cfRule type="expression" dxfId="105" priority="417">
      <formula>#REF!=#REF!</formula>
    </cfRule>
    <cfRule type="expression" dxfId="104" priority="418">
      <formula>#REF!=#REF!</formula>
    </cfRule>
  </conditionalFormatting>
  <conditionalFormatting sqref="E94 F112:J116 G164:O164 F166:O166 F159:J159 F155:O155 F36:O36 F102:O102 F124:O124 F119:O119 E49 E100:E101 F52:O62 F9:O33 E8:E34 E51:E63 E103:E109 E125:J152 E167:J182">
    <cfRule type="expression" dxfId="103" priority="399">
      <formula>#REF!=#REF!</formula>
    </cfRule>
    <cfRule type="expression" dxfId="102" priority="400">
      <formula>#REF!=#REF!</formula>
    </cfRule>
  </conditionalFormatting>
  <conditionalFormatting sqref="E164 E120:E122 E92 E153 E117 E185 E183 E156:E162">
    <cfRule type="expression" dxfId="101" priority="303">
      <formula>#REF!=#REF!</formula>
    </cfRule>
    <cfRule type="expression" dxfId="100" priority="304">
      <formula>#REF!=#REF!</formula>
    </cfRule>
  </conditionalFormatting>
  <conditionalFormatting sqref="E111">
    <cfRule type="expression" dxfId="99" priority="301">
      <formula>#REF!=#REF!</formula>
    </cfRule>
    <cfRule type="expression" dxfId="98" priority="302">
      <formula>#REF!=#REF!</formula>
    </cfRule>
  </conditionalFormatting>
  <conditionalFormatting sqref="E9:E33 E112:E116">
    <cfRule type="expression" dxfId="97" priority="299">
      <formula>#REF!=#REF!</formula>
    </cfRule>
    <cfRule type="expression" dxfId="96" priority="300">
      <formula>#REF!=#REF!</formula>
    </cfRule>
  </conditionalFormatting>
  <conditionalFormatting sqref="E166">
    <cfRule type="expression" dxfId="95" priority="261">
      <formula>#REF!=#REF!</formula>
    </cfRule>
    <cfRule type="expression" dxfId="94" priority="262">
      <formula>#REF!=#REF!</formula>
    </cfRule>
  </conditionalFormatting>
  <conditionalFormatting sqref="N10 N12 N14 N16 N18 N20 N22 N24 N26 N28 N30 N32:N33">
    <cfRule type="expression" dxfId="93" priority="279">
      <formula>#REF!=#REF!</formula>
    </cfRule>
    <cfRule type="expression" dxfId="92" priority="280">
      <formula>#REF!=#REF!</formula>
    </cfRule>
  </conditionalFormatting>
  <conditionalFormatting sqref="N10 N12 N14 N16 N18 N20 N22 N24 N26 N28 N30 N32:N33">
    <cfRule type="expression" dxfId="91" priority="277">
      <formula>#REF!=#REF!</formula>
    </cfRule>
    <cfRule type="expression" dxfId="90" priority="278">
      <formula>#REF!=#REF!</formula>
    </cfRule>
  </conditionalFormatting>
  <conditionalFormatting sqref="E155">
    <cfRule type="expression" dxfId="89" priority="265">
      <formula>#REF!=#REF!</formula>
    </cfRule>
    <cfRule type="expression" dxfId="88" priority="266">
      <formula>#REF!=#REF!</formula>
    </cfRule>
  </conditionalFormatting>
  <conditionalFormatting sqref="E119">
    <cfRule type="expression" dxfId="87" priority="159">
      <formula>#REF!=#REF!</formula>
    </cfRule>
    <cfRule type="expression" dxfId="86" priority="160">
      <formula>#REF!=#REF!</formula>
    </cfRule>
  </conditionalFormatting>
  <conditionalFormatting sqref="E36">
    <cfRule type="expression" dxfId="85" priority="171">
      <formula>#REF!=#REF!</formula>
    </cfRule>
    <cfRule type="expression" dxfId="84" priority="172">
      <formula>#REF!=#REF!</formula>
    </cfRule>
  </conditionalFormatting>
  <conditionalFormatting sqref="E102">
    <cfRule type="expression" dxfId="83" priority="167">
      <formula>#REF!=#REF!</formula>
    </cfRule>
    <cfRule type="expression" dxfId="82" priority="168">
      <formula>#REF!=#REF!</formula>
    </cfRule>
  </conditionalFormatting>
  <conditionalFormatting sqref="E124">
    <cfRule type="expression" dxfId="81" priority="163">
      <formula>#REF!=#REF!</formula>
    </cfRule>
    <cfRule type="expression" dxfId="80" priority="164">
      <formula>#REF!=#REF!</formula>
    </cfRule>
  </conditionalFormatting>
  <conditionalFormatting sqref="F37:J48">
    <cfRule type="expression" dxfId="79" priority="53">
      <formula>#REF!=#REF!</formula>
    </cfRule>
    <cfRule type="expression" dxfId="78" priority="54">
      <formula>#REF!=#REF!</formula>
    </cfRule>
  </conditionalFormatting>
  <conditionalFormatting sqref="F37:J48">
    <cfRule type="expression" dxfId="77" priority="51">
      <formula>#REF!=#REF!</formula>
    </cfRule>
    <cfRule type="expression" dxfId="76" priority="52">
      <formula>#REF!=#REF!</formula>
    </cfRule>
  </conditionalFormatting>
  <conditionalFormatting sqref="F37:O48">
    <cfRule type="expression" dxfId="75" priority="49">
      <formula>#REF!=#REF!</formula>
    </cfRule>
    <cfRule type="expression" dxfId="74" priority="50">
      <formula>#REF!=#REF!</formula>
    </cfRule>
  </conditionalFormatting>
  <conditionalFormatting sqref="E37:E48">
    <cfRule type="expression" dxfId="73" priority="47">
      <formula>#REF!=#REF!</formula>
    </cfRule>
    <cfRule type="expression" dxfId="72" priority="48">
      <formula>#REF!=#REF!</formula>
    </cfRule>
  </conditionalFormatting>
  <conditionalFormatting sqref="E37 E39 E41 E43 E45 E47">
    <cfRule type="expression" dxfId="71" priority="45">
      <formula>#REF!=#REF!</formula>
    </cfRule>
    <cfRule type="expression" dxfId="70" priority="46">
      <formula>#REF!=#REF!</formula>
    </cfRule>
  </conditionalFormatting>
  <conditionalFormatting sqref="E52 E54 E56 E58 E60:E62">
    <cfRule type="expression" dxfId="69" priority="35">
      <formula>#REF!=#REF!</formula>
    </cfRule>
    <cfRule type="expression" dxfId="68" priority="36">
      <formula>#REF!=#REF!</formula>
    </cfRule>
  </conditionalFormatting>
  <conditionalFormatting sqref="F66:J91">
    <cfRule type="expression" dxfId="67" priority="33">
      <formula>#REF!=#REF!</formula>
    </cfRule>
    <cfRule type="expression" dxfId="66" priority="34">
      <formula>#REF!=#REF!</formula>
    </cfRule>
  </conditionalFormatting>
  <conditionalFormatting sqref="F66:J91">
    <cfRule type="expression" dxfId="65" priority="31">
      <formula>#REF!=#REF!</formula>
    </cfRule>
    <cfRule type="expression" dxfId="64" priority="32">
      <formula>#REF!=#REF!</formula>
    </cfRule>
  </conditionalFormatting>
  <conditionalFormatting sqref="F66:O91">
    <cfRule type="expression" dxfId="63" priority="29">
      <formula>#REF!=#REF!</formula>
    </cfRule>
    <cfRule type="expression" dxfId="62" priority="30">
      <formula>#REF!=#REF!</formula>
    </cfRule>
  </conditionalFormatting>
  <conditionalFormatting sqref="E66:E91">
    <cfRule type="expression" dxfId="61" priority="27">
      <formula>#REF!=#REF!</formula>
    </cfRule>
    <cfRule type="expression" dxfId="60" priority="28">
      <formula>#REF!=#REF!</formula>
    </cfRule>
  </conditionalFormatting>
  <conditionalFormatting sqref="E66 E78 E80 E82 E84 E86 E88 E90 E68 E70 E72 E74 E76">
    <cfRule type="expression" dxfId="59" priority="25">
      <formula>#REF!=#REF!</formula>
    </cfRule>
    <cfRule type="expression" dxfId="58" priority="26">
      <formula>#REF!=#REF!</formula>
    </cfRule>
  </conditionalFormatting>
  <conditionalFormatting sqref="F95:J99">
    <cfRule type="expression" dxfId="57" priority="13">
      <formula>#REF!=#REF!</formula>
    </cfRule>
    <cfRule type="expression" dxfId="56" priority="14">
      <formula>#REF!=#REF!</formula>
    </cfRule>
  </conditionalFormatting>
  <conditionalFormatting sqref="F95:J99">
    <cfRule type="expression" dxfId="55" priority="11">
      <formula>#REF!=#REF!</formula>
    </cfRule>
    <cfRule type="expression" dxfId="54" priority="12">
      <formula>#REF!=#REF!</formula>
    </cfRule>
  </conditionalFormatting>
  <conditionalFormatting sqref="F95:O99">
    <cfRule type="expression" dxfId="53" priority="9">
      <formula>#REF!=#REF!</formula>
    </cfRule>
    <cfRule type="expression" dxfId="52" priority="10">
      <formula>#REF!=#REF!</formula>
    </cfRule>
  </conditionalFormatting>
  <conditionalFormatting sqref="E95:E99">
    <cfRule type="expression" dxfId="51" priority="7">
      <formula>#REF!=#REF!</formula>
    </cfRule>
    <cfRule type="expression" dxfId="50" priority="8">
      <formula>#REF!=#REF!</formula>
    </cfRule>
  </conditionalFormatting>
  <conditionalFormatting sqref="E95 E97 E99">
    <cfRule type="expression" dxfId="49" priority="5">
      <formula>#REF!=#REF!</formula>
    </cfRule>
    <cfRule type="expression" dxfId="48" priority="6">
      <formula>#REF!=#REF!</formula>
    </cfRule>
  </conditionalFormatting>
  <conditionalFormatting sqref="G187:M187">
    <cfRule type="expression" dxfId="47" priority="3">
      <formula>#REF!=#REF!</formula>
    </cfRule>
    <cfRule type="expression" dxfId="46" priority="4">
      <formula>#REF!=#REF!</formula>
    </cfRule>
  </conditionalFormatting>
  <conditionalFormatting sqref="E187">
    <cfRule type="expression" dxfId="45" priority="1">
      <formula>#REF!=#REF!</formula>
    </cfRule>
    <cfRule type="expression" dxfId="44" priority="2">
      <formula>#REF!=#REF!</formula>
    </cfRule>
  </conditionalFormatting>
  <pageMargins left="0.25" right="0.25" top="0.75" bottom="0.75" header="0.3" footer="0.3"/>
  <pageSetup paperSize="9" scale="61" fitToHeight="0" orientation="portrait" r:id="rId1"/>
  <ignoredErrors>
    <ignoredError sqref="H74:H76 H83 H85 H87 H68:H70 H78 H80"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M37"/>
  <sheetViews>
    <sheetView showGridLines="0" zoomScale="80" zoomScaleNormal="80" workbookViewId="0">
      <pane xSplit="4" ySplit="4" topLeftCell="E5" activePane="bottomRight" state="frozen"/>
      <selection pane="topRight" activeCell="E1" sqref="E1"/>
      <selection pane="bottomLeft" activeCell="A2" sqref="A2"/>
      <selection pane="bottomRight" activeCell="G41" sqref="G41"/>
    </sheetView>
  </sheetViews>
  <sheetFormatPr baseColWidth="10" defaultColWidth="11.5546875" defaultRowHeight="14.4" x14ac:dyDescent="0.3"/>
  <cols>
    <col min="1" max="1" width="1.109375" customWidth="1"/>
    <col min="2" max="2" width="5.6640625" style="48" customWidth="1"/>
    <col min="3" max="3" width="5" bestFit="1" customWidth="1"/>
    <col min="4" max="4" width="82.33203125" bestFit="1" customWidth="1"/>
    <col min="5" max="5" width="5.5546875" bestFit="1" customWidth="1"/>
    <col min="6" max="6" width="11.33203125" bestFit="1" customWidth="1"/>
    <col min="7" max="9" width="10.6640625" bestFit="1" customWidth="1"/>
    <col min="10" max="10" width="10.6640625" customWidth="1"/>
    <col min="11" max="11" width="243.109375" bestFit="1" customWidth="1"/>
  </cols>
  <sheetData>
    <row r="1" spans="2:13" ht="15.6" x14ac:dyDescent="0.3">
      <c r="B1" s="200" t="s">
        <v>150</v>
      </c>
      <c r="C1" s="200"/>
      <c r="D1" s="200"/>
      <c r="E1" s="62"/>
      <c r="F1" s="63"/>
      <c r="G1" s="63"/>
      <c r="H1" s="63"/>
      <c r="I1" s="202"/>
      <c r="J1" s="202"/>
    </row>
    <row r="2" spans="2:13" ht="15.6" x14ac:dyDescent="0.3">
      <c r="B2" s="200" t="s">
        <v>184</v>
      </c>
      <c r="C2" s="200"/>
      <c r="D2" s="200"/>
      <c r="E2" s="62"/>
      <c r="F2" s="64"/>
      <c r="G2" s="64"/>
      <c r="H2" s="64"/>
      <c r="I2" s="203"/>
      <c r="J2" s="203"/>
    </row>
    <row r="3" spans="2:13" ht="15" thickBot="1" x14ac:dyDescent="0.35"/>
    <row r="4" spans="2:13" s="59" customFormat="1" ht="15.6" x14ac:dyDescent="0.3">
      <c r="B4" s="67" t="s">
        <v>183</v>
      </c>
      <c r="C4" s="57"/>
      <c r="D4" s="57"/>
      <c r="E4" s="57"/>
      <c r="F4" s="57" t="s">
        <v>5</v>
      </c>
      <c r="G4" s="57">
        <v>2019</v>
      </c>
      <c r="H4" s="57">
        <v>2020</v>
      </c>
      <c r="I4" s="57">
        <v>2021</v>
      </c>
      <c r="J4" s="58">
        <v>2022</v>
      </c>
      <c r="K4" s="58" t="s">
        <v>182</v>
      </c>
    </row>
    <row r="5" spans="2:13" s="10" customFormat="1" x14ac:dyDescent="0.3">
      <c r="B5" s="66">
        <v>1</v>
      </c>
      <c r="C5" s="11" t="s">
        <v>76</v>
      </c>
      <c r="D5" s="6" t="s">
        <v>75</v>
      </c>
      <c r="E5" s="14" t="s">
        <v>84</v>
      </c>
      <c r="F5" s="7"/>
      <c r="G5" s="42" t="s">
        <v>14</v>
      </c>
      <c r="H5" s="42" t="s">
        <v>14</v>
      </c>
      <c r="I5" s="42" t="s">
        <v>14</v>
      </c>
      <c r="J5" s="43"/>
      <c r="K5" s="49" t="s">
        <v>78</v>
      </c>
      <c r="M5" s="13"/>
    </row>
    <row r="6" spans="2:13" s="18" customFormat="1" x14ac:dyDescent="0.3">
      <c r="B6" s="65">
        <v>2</v>
      </c>
      <c r="C6" s="12" t="s">
        <v>76</v>
      </c>
      <c r="D6" s="15" t="s">
        <v>89</v>
      </c>
      <c r="E6" s="16" t="s">
        <v>84</v>
      </c>
      <c r="F6" s="17"/>
      <c r="G6" s="44">
        <v>380</v>
      </c>
      <c r="H6" s="44"/>
      <c r="I6" s="44"/>
      <c r="J6" s="45"/>
      <c r="K6" s="50" t="s">
        <v>120</v>
      </c>
      <c r="M6" s="19"/>
    </row>
    <row r="7" spans="2:13" s="10" customFormat="1" x14ac:dyDescent="0.3">
      <c r="B7" s="66">
        <v>3</v>
      </c>
      <c r="C7" s="11" t="s">
        <v>76</v>
      </c>
      <c r="D7" s="6" t="s">
        <v>90</v>
      </c>
      <c r="E7" s="14" t="s">
        <v>84</v>
      </c>
      <c r="F7" s="7">
        <v>3000</v>
      </c>
      <c r="G7" s="42">
        <v>3000</v>
      </c>
      <c r="H7" s="42"/>
      <c r="I7" s="42"/>
      <c r="J7" s="43"/>
      <c r="K7" s="49" t="s">
        <v>91</v>
      </c>
      <c r="M7" s="13"/>
    </row>
    <row r="8" spans="2:13" s="18" customFormat="1" ht="28.8" x14ac:dyDescent="0.3">
      <c r="B8" s="65">
        <v>4</v>
      </c>
      <c r="C8" s="12" t="s">
        <v>76</v>
      </c>
      <c r="D8" s="15" t="s">
        <v>92</v>
      </c>
      <c r="E8" s="16" t="s">
        <v>84</v>
      </c>
      <c r="F8" s="17">
        <v>8000</v>
      </c>
      <c r="G8" s="44">
        <v>4000</v>
      </c>
      <c r="H8" s="44">
        <v>4000</v>
      </c>
      <c r="I8" s="44"/>
      <c r="J8" s="45"/>
      <c r="K8" s="50" t="s">
        <v>171</v>
      </c>
      <c r="M8" s="19"/>
    </row>
    <row r="9" spans="2:13" s="10" customFormat="1" ht="28.8" x14ac:dyDescent="0.3">
      <c r="B9" s="66">
        <v>5</v>
      </c>
      <c r="C9" s="11" t="s">
        <v>76</v>
      </c>
      <c r="D9" s="6" t="s">
        <v>95</v>
      </c>
      <c r="E9" s="14" t="s">
        <v>87</v>
      </c>
      <c r="F9" s="7">
        <v>7000</v>
      </c>
      <c r="G9" s="42">
        <v>3000</v>
      </c>
      <c r="H9" s="42"/>
      <c r="I9" s="42"/>
      <c r="J9" s="43"/>
      <c r="K9" s="49" t="s">
        <v>169</v>
      </c>
      <c r="M9" s="13"/>
    </row>
    <row r="10" spans="2:13" s="18" customFormat="1" x14ac:dyDescent="0.3">
      <c r="B10" s="65">
        <v>6</v>
      </c>
      <c r="C10" s="12" t="s">
        <v>76</v>
      </c>
      <c r="D10" s="15" t="s">
        <v>101</v>
      </c>
      <c r="E10" s="16" t="s">
        <v>86</v>
      </c>
      <c r="F10" s="17">
        <v>40000</v>
      </c>
      <c r="G10" s="44">
        <v>10000</v>
      </c>
      <c r="H10" s="44">
        <v>10000</v>
      </c>
      <c r="I10" s="44">
        <v>10000</v>
      </c>
      <c r="J10" s="45">
        <v>10000</v>
      </c>
      <c r="K10" s="50" t="s">
        <v>170</v>
      </c>
      <c r="M10" s="19"/>
    </row>
    <row r="11" spans="2:13" s="10" customFormat="1" ht="28.8" x14ac:dyDescent="0.3">
      <c r="B11" s="66">
        <v>7</v>
      </c>
      <c r="C11" s="11" t="s">
        <v>76</v>
      </c>
      <c r="D11" s="6" t="s">
        <v>103</v>
      </c>
      <c r="E11" s="14" t="s">
        <v>87</v>
      </c>
      <c r="F11" s="7">
        <v>35000</v>
      </c>
      <c r="G11" s="42" t="s">
        <v>186</v>
      </c>
      <c r="H11" s="42">
        <v>10000</v>
      </c>
      <c r="I11" s="42"/>
      <c r="J11" s="43"/>
      <c r="K11" s="49" t="s">
        <v>174</v>
      </c>
      <c r="M11" s="13"/>
    </row>
    <row r="12" spans="2:13" s="18" customFormat="1" x14ac:dyDescent="0.3">
      <c r="B12" s="65">
        <v>8</v>
      </c>
      <c r="C12" s="12" t="s">
        <v>76</v>
      </c>
      <c r="D12" s="15" t="s">
        <v>7</v>
      </c>
      <c r="E12" s="16"/>
      <c r="F12" s="17"/>
      <c r="G12" s="44"/>
      <c r="H12" s="44"/>
      <c r="I12" s="44"/>
      <c r="J12" s="45"/>
      <c r="K12" s="50" t="s">
        <v>125</v>
      </c>
      <c r="M12" s="19"/>
    </row>
    <row r="13" spans="2:13" s="10" customFormat="1" x14ac:dyDescent="0.3">
      <c r="B13" s="66">
        <v>9</v>
      </c>
      <c r="C13" s="11" t="s">
        <v>76</v>
      </c>
      <c r="D13" s="6" t="s">
        <v>8</v>
      </c>
      <c r="E13" s="14"/>
      <c r="F13" s="7"/>
      <c r="G13" s="42"/>
      <c r="H13" s="42"/>
      <c r="I13" s="42"/>
      <c r="J13" s="43"/>
      <c r="K13" s="49" t="s">
        <v>125</v>
      </c>
      <c r="M13" s="13"/>
    </row>
    <row r="14" spans="2:13" s="18" customFormat="1" ht="43.2" x14ac:dyDescent="0.3">
      <c r="B14" s="65">
        <v>10</v>
      </c>
      <c r="C14" s="12" t="s">
        <v>76</v>
      </c>
      <c r="D14" s="15" t="s">
        <v>94</v>
      </c>
      <c r="E14" s="16" t="s">
        <v>84</v>
      </c>
      <c r="F14" s="17">
        <v>4500</v>
      </c>
      <c r="G14" s="44">
        <v>4500</v>
      </c>
      <c r="H14" s="44"/>
      <c r="I14" s="44"/>
      <c r="J14" s="45"/>
      <c r="K14" s="50" t="s">
        <v>177</v>
      </c>
      <c r="M14" s="19"/>
    </row>
    <row r="15" spans="2:13" s="10" customFormat="1" x14ac:dyDescent="0.3">
      <c r="B15" s="66">
        <v>11</v>
      </c>
      <c r="C15" s="11" t="s">
        <v>76</v>
      </c>
      <c r="D15" s="6" t="s">
        <v>96</v>
      </c>
      <c r="E15" s="14" t="s">
        <v>87</v>
      </c>
      <c r="F15" s="7">
        <v>2500</v>
      </c>
      <c r="G15" s="42"/>
      <c r="H15" s="42">
        <v>2500</v>
      </c>
      <c r="I15" s="42"/>
      <c r="J15" s="43"/>
      <c r="K15" s="49" t="s">
        <v>178</v>
      </c>
      <c r="M15" s="13"/>
    </row>
    <row r="16" spans="2:13" s="18" customFormat="1" x14ac:dyDescent="0.3">
      <c r="B16" s="65">
        <v>12</v>
      </c>
      <c r="C16" s="12" t="s">
        <v>76</v>
      </c>
      <c r="D16" s="15" t="s">
        <v>83</v>
      </c>
      <c r="E16" s="16" t="s">
        <v>85</v>
      </c>
      <c r="F16" s="17"/>
      <c r="G16" s="44"/>
      <c r="H16" s="44"/>
      <c r="I16" s="44"/>
      <c r="J16" s="45"/>
      <c r="K16" s="50" t="s">
        <v>129</v>
      </c>
      <c r="M16" s="19"/>
    </row>
    <row r="17" spans="2:13" s="10" customFormat="1" x14ac:dyDescent="0.3">
      <c r="B17" s="66">
        <v>13</v>
      </c>
      <c r="C17" s="11" t="s">
        <v>76</v>
      </c>
      <c r="D17" s="6" t="s">
        <v>82</v>
      </c>
      <c r="E17" s="14" t="s">
        <v>84</v>
      </c>
      <c r="F17" s="7"/>
      <c r="G17" s="42"/>
      <c r="H17" s="42"/>
      <c r="I17" s="42"/>
      <c r="J17" s="43"/>
      <c r="K17" s="49" t="s">
        <v>107</v>
      </c>
      <c r="M17" s="13"/>
    </row>
    <row r="18" spans="2:13" s="18" customFormat="1" x14ac:dyDescent="0.3">
      <c r="B18" s="65">
        <v>14</v>
      </c>
      <c r="C18" s="12" t="s">
        <v>76</v>
      </c>
      <c r="D18" s="15" t="s">
        <v>97</v>
      </c>
      <c r="E18" s="16"/>
      <c r="F18" s="17">
        <v>1500</v>
      </c>
      <c r="G18" s="44">
        <v>1500</v>
      </c>
      <c r="H18" s="44"/>
      <c r="I18" s="44"/>
      <c r="J18" s="45"/>
      <c r="K18" s="50" t="s">
        <v>179</v>
      </c>
      <c r="M18" s="19"/>
    </row>
    <row r="19" spans="2:13" s="10" customFormat="1" x14ac:dyDescent="0.3">
      <c r="B19" s="66">
        <v>15</v>
      </c>
      <c r="C19" s="11" t="s">
        <v>76</v>
      </c>
      <c r="D19" s="6" t="s">
        <v>98</v>
      </c>
      <c r="E19" s="14" t="s">
        <v>86</v>
      </c>
      <c r="F19" s="7">
        <v>60000</v>
      </c>
      <c r="G19" s="42">
        <v>15000</v>
      </c>
      <c r="H19" s="42">
        <v>15000</v>
      </c>
      <c r="I19" s="42">
        <v>15000</v>
      </c>
      <c r="J19" s="43">
        <v>15000</v>
      </c>
      <c r="K19" s="49" t="s">
        <v>134</v>
      </c>
      <c r="M19" s="13"/>
    </row>
    <row r="20" spans="2:13" s="18" customFormat="1" x14ac:dyDescent="0.3">
      <c r="B20" s="65">
        <v>16</v>
      </c>
      <c r="C20" s="12" t="s">
        <v>76</v>
      </c>
      <c r="D20" s="15" t="s">
        <v>99</v>
      </c>
      <c r="E20" s="16"/>
      <c r="F20" s="17">
        <v>3000</v>
      </c>
      <c r="G20" s="44">
        <v>1500</v>
      </c>
      <c r="H20" s="44">
        <v>1500</v>
      </c>
      <c r="I20" s="44"/>
      <c r="J20" s="45"/>
      <c r="K20" s="50" t="s">
        <v>180</v>
      </c>
      <c r="M20" s="19"/>
    </row>
    <row r="21" spans="2:13" s="10" customFormat="1" x14ac:dyDescent="0.3">
      <c r="B21" s="66">
        <v>17</v>
      </c>
      <c r="C21" s="11" t="s">
        <v>76</v>
      </c>
      <c r="D21" s="6" t="s">
        <v>100</v>
      </c>
      <c r="E21" s="14"/>
      <c r="F21" s="7">
        <v>11500</v>
      </c>
      <c r="G21" s="42">
        <v>5000</v>
      </c>
      <c r="H21" s="42">
        <v>6500</v>
      </c>
      <c r="I21" s="42"/>
      <c r="J21" s="43"/>
      <c r="K21" s="49" t="s">
        <v>93</v>
      </c>
      <c r="M21" s="13"/>
    </row>
    <row r="22" spans="2:13" s="18" customFormat="1" x14ac:dyDescent="0.3">
      <c r="B22" s="65">
        <v>18</v>
      </c>
      <c r="C22" s="12" t="s">
        <v>76</v>
      </c>
      <c r="D22" s="15" t="s">
        <v>102</v>
      </c>
      <c r="E22" s="16"/>
      <c r="F22" s="17">
        <v>1500</v>
      </c>
      <c r="G22" s="44">
        <v>1500</v>
      </c>
      <c r="H22" s="44"/>
      <c r="I22" s="44"/>
      <c r="J22" s="45"/>
      <c r="K22" s="50" t="s">
        <v>173</v>
      </c>
      <c r="M22" s="19"/>
    </row>
    <row r="23" spans="2:13" s="10" customFormat="1" x14ac:dyDescent="0.3">
      <c r="B23" s="66">
        <v>19</v>
      </c>
      <c r="C23" s="11" t="s">
        <v>76</v>
      </c>
      <c r="D23" s="6" t="s">
        <v>9</v>
      </c>
      <c r="E23" s="14" t="s">
        <v>81</v>
      </c>
      <c r="F23" s="7">
        <v>1215000</v>
      </c>
      <c r="G23" s="42">
        <v>36000</v>
      </c>
      <c r="H23" s="42">
        <v>25000</v>
      </c>
      <c r="I23" s="42">
        <v>243000</v>
      </c>
      <c r="J23" s="43">
        <v>365000</v>
      </c>
      <c r="K23" s="49" t="s">
        <v>104</v>
      </c>
      <c r="M23" s="13"/>
    </row>
    <row r="24" spans="2:13" s="18" customFormat="1" x14ac:dyDescent="0.3">
      <c r="B24" s="65">
        <v>20</v>
      </c>
      <c r="C24" s="12" t="s">
        <v>76</v>
      </c>
      <c r="D24" s="15" t="s">
        <v>139</v>
      </c>
      <c r="E24" s="16" t="s">
        <v>79</v>
      </c>
      <c r="F24" s="17">
        <v>55000</v>
      </c>
      <c r="G24" s="44">
        <v>5000</v>
      </c>
      <c r="H24" s="44">
        <v>10000</v>
      </c>
      <c r="I24" s="44">
        <v>15000</v>
      </c>
      <c r="J24" s="45">
        <v>20000</v>
      </c>
      <c r="K24" s="50" t="s">
        <v>140</v>
      </c>
      <c r="M24" s="19"/>
    </row>
    <row r="25" spans="2:13" s="10" customFormat="1" x14ac:dyDescent="0.3">
      <c r="B25" s="66">
        <v>21</v>
      </c>
      <c r="C25" s="11" t="s">
        <v>76</v>
      </c>
      <c r="D25" s="6" t="s">
        <v>148</v>
      </c>
      <c r="E25" s="14"/>
      <c r="F25" s="7">
        <v>50000</v>
      </c>
      <c r="G25" s="42">
        <v>20000</v>
      </c>
      <c r="H25" s="42">
        <v>30000</v>
      </c>
      <c r="I25" s="42"/>
      <c r="J25" s="43"/>
      <c r="K25" s="49"/>
      <c r="M25" s="13"/>
    </row>
    <row r="26" spans="2:13" s="18" customFormat="1" x14ac:dyDescent="0.3">
      <c r="B26" s="65">
        <v>22</v>
      </c>
      <c r="C26" s="12" t="s">
        <v>76</v>
      </c>
      <c r="D26" s="15" t="s">
        <v>110</v>
      </c>
      <c r="E26" s="16"/>
      <c r="F26" s="17"/>
      <c r="G26" s="44">
        <v>10000</v>
      </c>
      <c r="H26" s="44">
        <v>10000</v>
      </c>
      <c r="I26" s="44">
        <v>10000</v>
      </c>
      <c r="J26" s="45">
        <v>10000</v>
      </c>
      <c r="K26" s="50" t="s">
        <v>144</v>
      </c>
      <c r="M26" s="19"/>
    </row>
    <row r="27" spans="2:13" s="10" customFormat="1" x14ac:dyDescent="0.3">
      <c r="B27" s="66">
        <v>23</v>
      </c>
      <c r="C27" s="11" t="s">
        <v>76</v>
      </c>
      <c r="D27" s="6" t="s">
        <v>109</v>
      </c>
      <c r="E27" s="14"/>
      <c r="F27" s="7">
        <v>7500</v>
      </c>
      <c r="G27" s="42">
        <v>7500</v>
      </c>
      <c r="H27" s="42"/>
      <c r="I27" s="42"/>
      <c r="J27" s="43"/>
      <c r="K27" s="49"/>
      <c r="M27" s="13"/>
    </row>
    <row r="28" spans="2:13" s="18" customFormat="1" x14ac:dyDescent="0.3">
      <c r="B28" s="65">
        <v>24</v>
      </c>
      <c r="C28" s="12" t="s">
        <v>76</v>
      </c>
      <c r="D28" s="15" t="s">
        <v>159</v>
      </c>
      <c r="E28" s="16"/>
      <c r="F28" s="17"/>
      <c r="G28" s="44">
        <v>7500</v>
      </c>
      <c r="H28" s="44">
        <v>7500</v>
      </c>
      <c r="I28" s="44">
        <v>7500</v>
      </c>
      <c r="J28" s="45">
        <v>7500</v>
      </c>
      <c r="K28" s="50" t="s">
        <v>160</v>
      </c>
      <c r="M28" s="19"/>
    </row>
    <row r="29" spans="2:13" s="10" customFormat="1" x14ac:dyDescent="0.3">
      <c r="B29" s="66">
        <v>25</v>
      </c>
      <c r="C29" s="11" t="s">
        <v>76</v>
      </c>
      <c r="D29" s="6" t="s">
        <v>11</v>
      </c>
      <c r="E29" s="14"/>
      <c r="F29" s="7">
        <v>10000</v>
      </c>
      <c r="G29" s="42">
        <v>10000</v>
      </c>
      <c r="H29" s="42"/>
      <c r="I29" s="42"/>
      <c r="J29" s="43"/>
      <c r="K29" s="49" t="s">
        <v>161</v>
      </c>
      <c r="M29" s="13"/>
    </row>
    <row r="30" spans="2:13" s="18" customFormat="1" x14ac:dyDescent="0.3">
      <c r="B30" s="65">
        <v>26</v>
      </c>
      <c r="C30" s="12" t="s">
        <v>76</v>
      </c>
      <c r="D30" s="15" t="s">
        <v>111</v>
      </c>
      <c r="E30" s="16"/>
      <c r="F30" s="17">
        <v>50000</v>
      </c>
      <c r="G30" s="44">
        <v>10000</v>
      </c>
      <c r="H30" s="44">
        <v>20000</v>
      </c>
      <c r="I30" s="44">
        <v>20000</v>
      </c>
      <c r="J30" s="45"/>
      <c r="K30" s="50" t="s">
        <v>145</v>
      </c>
      <c r="M30" s="19"/>
    </row>
    <row r="31" spans="2:13" s="10" customFormat="1" x14ac:dyDescent="0.3">
      <c r="B31" s="66">
        <v>27</v>
      </c>
      <c r="C31" s="11" t="s">
        <v>76</v>
      </c>
      <c r="D31" s="6" t="s">
        <v>10</v>
      </c>
      <c r="E31" s="14"/>
      <c r="F31" s="7">
        <v>30000</v>
      </c>
      <c r="G31" s="42">
        <v>10000</v>
      </c>
      <c r="H31" s="42">
        <v>20000</v>
      </c>
      <c r="I31" s="42"/>
      <c r="J31" s="43"/>
      <c r="K31" s="49" t="s">
        <v>152</v>
      </c>
      <c r="M31" s="13"/>
    </row>
    <row r="32" spans="2:13" s="18" customFormat="1" x14ac:dyDescent="0.3">
      <c r="B32" s="65">
        <v>28</v>
      </c>
      <c r="C32" s="12" t="s">
        <v>76</v>
      </c>
      <c r="D32" s="15" t="s">
        <v>153</v>
      </c>
      <c r="E32" s="16"/>
      <c r="F32" s="17">
        <v>20000</v>
      </c>
      <c r="G32" s="44">
        <v>5000</v>
      </c>
      <c r="H32" s="44">
        <v>15000</v>
      </c>
      <c r="I32" s="44"/>
      <c r="J32" s="45"/>
      <c r="K32" s="50" t="s">
        <v>154</v>
      </c>
      <c r="M32" s="19"/>
    </row>
    <row r="33" spans="2:13" s="10" customFormat="1" x14ac:dyDescent="0.3">
      <c r="B33" s="66">
        <v>29</v>
      </c>
      <c r="C33" s="11" t="s">
        <v>76</v>
      </c>
      <c r="D33" s="6" t="s">
        <v>155</v>
      </c>
      <c r="E33" s="14"/>
      <c r="F33" s="7">
        <v>12000</v>
      </c>
      <c r="G33" s="42">
        <v>6000</v>
      </c>
      <c r="H33" s="42">
        <v>6000</v>
      </c>
      <c r="I33" s="42"/>
      <c r="J33" s="43"/>
      <c r="K33" s="49" t="s">
        <v>156</v>
      </c>
      <c r="M33" s="13"/>
    </row>
    <row r="34" spans="2:13" s="18" customFormat="1" x14ac:dyDescent="0.3">
      <c r="B34" s="65">
        <v>30</v>
      </c>
      <c r="C34" s="12" t="s">
        <v>76</v>
      </c>
      <c r="D34" s="15" t="s">
        <v>157</v>
      </c>
      <c r="E34" s="16"/>
      <c r="F34" s="17">
        <v>20000</v>
      </c>
      <c r="G34" s="44">
        <v>5000</v>
      </c>
      <c r="H34" s="44">
        <v>5000</v>
      </c>
      <c r="I34" s="44">
        <v>5000</v>
      </c>
      <c r="J34" s="45">
        <v>5000</v>
      </c>
      <c r="K34" s="50" t="s">
        <v>158</v>
      </c>
      <c r="M34" s="19"/>
    </row>
    <row r="35" spans="2:13" s="10" customFormat="1" x14ac:dyDescent="0.3">
      <c r="B35" s="66">
        <v>31</v>
      </c>
      <c r="C35" s="11" t="s">
        <v>76</v>
      </c>
      <c r="D35" s="6" t="s">
        <v>162</v>
      </c>
      <c r="E35" s="14"/>
      <c r="F35" s="7"/>
      <c r="G35" s="42"/>
      <c r="H35" s="42">
        <v>2000</v>
      </c>
      <c r="I35" s="42">
        <v>8000</v>
      </c>
      <c r="J35" s="43">
        <v>10000</v>
      </c>
      <c r="K35" s="49" t="s">
        <v>164</v>
      </c>
      <c r="M35" s="13"/>
    </row>
    <row r="36" spans="2:13" s="18" customFormat="1" ht="15" thickBot="1" x14ac:dyDescent="0.35">
      <c r="B36" s="68">
        <v>32</v>
      </c>
      <c r="C36" s="51" t="s">
        <v>76</v>
      </c>
      <c r="D36" s="52" t="s">
        <v>163</v>
      </c>
      <c r="E36" s="53"/>
      <c r="F36" s="54"/>
      <c r="G36" s="55">
        <v>4000</v>
      </c>
      <c r="H36" s="55">
        <v>6000</v>
      </c>
      <c r="I36" s="55"/>
      <c r="J36" s="56"/>
      <c r="K36" s="50" t="s">
        <v>165</v>
      </c>
      <c r="M36" s="19"/>
    </row>
    <row r="37" spans="2:13" ht="15.6" x14ac:dyDescent="0.3">
      <c r="B37" s="201" t="s">
        <v>175</v>
      </c>
      <c r="C37" s="201"/>
      <c r="D37" s="201"/>
      <c r="E37" s="201"/>
      <c r="F37" s="201"/>
      <c r="G37" s="60">
        <f t="shared" ref="G37:J37" si="0">SUM(G5:G36)</f>
        <v>185380</v>
      </c>
      <c r="H37" s="60">
        <f t="shared" si="0"/>
        <v>206000</v>
      </c>
      <c r="I37" s="60">
        <f t="shared" si="0"/>
        <v>333500</v>
      </c>
      <c r="J37" s="60">
        <f t="shared" si="0"/>
        <v>442500</v>
      </c>
      <c r="K37" s="61"/>
    </row>
  </sheetData>
  <mergeCells count="5">
    <mergeCell ref="B1:D1"/>
    <mergeCell ref="B37:F37"/>
    <mergeCell ref="I1:J1"/>
    <mergeCell ref="I2:J2"/>
    <mergeCell ref="B2:D2"/>
  </mergeCells>
  <conditionalFormatting sqref="B5:K36">
    <cfRule type="expression" dxfId="43" priority="125">
      <formula>#REF!=#REF!</formula>
    </cfRule>
    <cfRule type="expression" dxfId="42" priority="126">
      <formula>#REF!=#REF!</formula>
    </cfRule>
  </conditionalFormatting>
  <conditionalFormatting sqref="G13:K13 G15:K22 F6:K12 F14:K14 F16:K16 F18:K18 F20:K20 F22:K22 F24:K24 F26:K26 F28:K28 F30:K30 F32:K32 F34:K34 F36:K36 B5:G36">
    <cfRule type="expression" dxfId="41" priority="123">
      <formula>#REF!=#REF!</formula>
    </cfRule>
    <cfRule type="expression" dxfId="40" priority="124">
      <formula>#REF!=#REF!</formula>
    </cfRule>
  </conditionalFormatting>
  <conditionalFormatting sqref="B6:B36 C12:F13 B16:F22">
    <cfRule type="expression" dxfId="39" priority="117">
      <formula>#REF!=#REF!</formula>
    </cfRule>
    <cfRule type="expression" dxfId="38" priority="118">
      <formula>#REF!=#REF!</formula>
    </cfRule>
  </conditionalFormatting>
  <conditionalFormatting sqref="B7 B9 B11 B13 B15 B17 B19 B21 B23 B25 B27 B29 B31 B33 B35">
    <cfRule type="expression" dxfId="37" priority="115">
      <formula>#REF!=#REF!</formula>
    </cfRule>
    <cfRule type="expression" dxfId="36" priority="116">
      <formula>#REF!=#REF!</formula>
    </cfRule>
  </conditionalFormatting>
  <conditionalFormatting sqref="B12:B13">
    <cfRule type="expression" dxfId="35" priority="101">
      <formula>#REF!=#REF!</formula>
    </cfRule>
    <cfRule type="expression" dxfId="34" priority="102">
      <formula>#REF!=#REF!</formula>
    </cfRule>
  </conditionalFormatting>
  <conditionalFormatting sqref="B12:B13">
    <cfRule type="expression" dxfId="33" priority="99">
      <formula>#REF!=#REF!</formula>
    </cfRule>
    <cfRule type="expression" dxfId="32" priority="100">
      <formula>#REF!=#REF!</formula>
    </cfRule>
  </conditionalFormatting>
  <conditionalFormatting sqref="B12">
    <cfRule type="expression" dxfId="31" priority="97">
      <formula>#REF!=#REF!</formula>
    </cfRule>
    <cfRule type="expression" dxfId="30" priority="98">
      <formula>#REF!=#REF!</formula>
    </cfRule>
  </conditionalFormatting>
  <conditionalFormatting sqref="B14">
    <cfRule type="expression" dxfId="29" priority="91">
      <formula>#REF!=#REF!</formula>
    </cfRule>
    <cfRule type="expression" dxfId="28" priority="92">
      <formula>#REF!=#REF!</formula>
    </cfRule>
  </conditionalFormatting>
  <conditionalFormatting sqref="B14">
    <cfRule type="expression" dxfId="27" priority="89">
      <formula>#REF!=#REF!</formula>
    </cfRule>
    <cfRule type="expression" dxfId="26" priority="90">
      <formula>#REF!=#REF!</formula>
    </cfRule>
  </conditionalFormatting>
  <conditionalFormatting sqref="B14">
    <cfRule type="expression" dxfId="25" priority="87">
      <formula>#REF!=#REF!</formula>
    </cfRule>
    <cfRule type="expression" dxfId="24" priority="88">
      <formula>#REF!=#REF!</formula>
    </cfRule>
  </conditionalFormatting>
  <conditionalFormatting sqref="B15">
    <cfRule type="expression" dxfId="23" priority="75">
      <formula>#REF!=#REF!</formula>
    </cfRule>
    <cfRule type="expression" dxfId="22" priority="76">
      <formula>#REF!=#REF!</formula>
    </cfRule>
  </conditionalFormatting>
  <conditionalFormatting sqref="B15">
    <cfRule type="expression" dxfId="21" priority="77">
      <formula>#REF!=#REF!</formula>
    </cfRule>
    <cfRule type="expression" dxfId="20" priority="78">
      <formula>#REF!=#REF!</formula>
    </cfRule>
  </conditionalFormatting>
  <conditionalFormatting sqref="B16">
    <cfRule type="expression" dxfId="19" priority="61">
      <formula>#REF!=#REF!</formula>
    </cfRule>
    <cfRule type="expression" dxfId="18" priority="62">
      <formula>#REF!=#REF!</formula>
    </cfRule>
  </conditionalFormatting>
  <conditionalFormatting sqref="B16">
    <cfRule type="expression" dxfId="17" priority="59">
      <formula>#REF!=#REF!</formula>
    </cfRule>
    <cfRule type="expression" dxfId="16" priority="60">
      <formula>#REF!=#REF!</formula>
    </cfRule>
  </conditionalFormatting>
  <conditionalFormatting sqref="C18">
    <cfRule type="expression" dxfId="15" priority="35">
      <formula>#REF!=#REF!</formula>
    </cfRule>
    <cfRule type="expression" dxfId="14" priority="36">
      <formula>#REF!=#REF!</formula>
    </cfRule>
  </conditionalFormatting>
  <conditionalFormatting sqref="C18">
    <cfRule type="expression" dxfId="13" priority="33">
      <formula>#REF!=#REF!</formula>
    </cfRule>
    <cfRule type="expression" dxfId="12" priority="34">
      <formula>#REF!=#REF!</formula>
    </cfRule>
  </conditionalFormatting>
  <conditionalFormatting sqref="B19 B21">
    <cfRule type="expression" dxfId="11" priority="31">
      <formula>#REF!=#REF!</formula>
    </cfRule>
    <cfRule type="expression" dxfId="10" priority="32">
      <formula>#REF!=#REF!</formula>
    </cfRule>
  </conditionalFormatting>
  <conditionalFormatting sqref="B19 B21">
    <cfRule type="expression" dxfId="9" priority="29">
      <formula>#REF!=#REF!</formula>
    </cfRule>
    <cfRule type="expression" dxfId="8" priority="30">
      <formula>#REF!=#REF!</formula>
    </cfRule>
  </conditionalFormatting>
  <conditionalFormatting sqref="B18">
    <cfRule type="expression" dxfId="7" priority="27">
      <formula>#REF!=#REF!</formula>
    </cfRule>
    <cfRule type="expression" dxfId="6" priority="28">
      <formula>#REF!=#REF!</formula>
    </cfRule>
  </conditionalFormatting>
  <conditionalFormatting sqref="B18">
    <cfRule type="expression" dxfId="5" priority="25">
      <formula>#REF!=#REF!</formula>
    </cfRule>
    <cfRule type="expression" dxfId="4" priority="26">
      <formula>#REF!=#REF!</formula>
    </cfRule>
  </conditionalFormatting>
  <conditionalFormatting sqref="B23">
    <cfRule type="expression" dxfId="3" priority="21">
      <formula>#REF!=#REF!</formula>
    </cfRule>
    <cfRule type="expression" dxfId="2" priority="22">
      <formula>#REF!=#REF!</formula>
    </cfRule>
  </conditionalFormatting>
  <conditionalFormatting sqref="B24">
    <cfRule type="expression" dxfId="1" priority="17">
      <formula>#REF!=#REF!</formula>
    </cfRule>
    <cfRule type="expression" dxfId="0" priority="18">
      <formula>#REF!=#REF!</formula>
    </cfRule>
  </conditionalFormatting>
  <pageMargins left="0.7" right="0.7" top="0.75" bottom="0.75" header="0.3" footer="0.3"/>
  <pageSetup paperSize="9" scale="5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603B45F3719264BBFFD5D1DCD740599" ma:contentTypeVersion="0" ma:contentTypeDescription="Opprett et nytt dokument." ma:contentTypeScope="" ma:versionID="d98b81cd493eaafc9580e5997b6cbe35">
  <xsd:schema xmlns:xsd="http://www.w3.org/2001/XMLSchema" xmlns:xs="http://www.w3.org/2001/XMLSchema" xmlns:p="http://schemas.microsoft.com/office/2006/metadata/properties" xmlns:ns2="c0871876-9314-4370-b5ed-4e2e644cc81d" targetNamespace="http://schemas.microsoft.com/office/2006/metadata/properties" ma:root="true" ma:fieldsID="41b2e2149defa143da5d2901d8f9969c" ns2:_="">
    <xsd:import namespace="c0871876-9314-4370-b5ed-4e2e644cc81d"/>
    <xsd:element name="properties">
      <xsd:complexType>
        <xsd:sequence>
          <xsd:element name="documentManagement">
            <xsd:complexType>
              <xsd:all>
                <xsd:element ref="ns2:TaxCatchAll" minOccurs="0"/>
                <xsd:element ref="ns2:TaxCatchAllLabel" minOccurs="0"/>
                <xsd:element ref="ns2:TaxKeywordTaxHTField" minOccurs="0"/>
                <xsd:element ref="ns2:_dlc_DocId" minOccurs="0"/>
                <xsd:element ref="ns2:_dlc_DocIdUrl" minOccurs="0"/>
                <xsd:element ref="ns2:_dlc_DocIdPersistId" minOccurs="0"/>
                <xsd:element ref="ns2:k6947a67c76d49b5b5dac3eaabd6da5f" minOccurs="0"/>
                <xsd:element ref="ns2:b30b595395de4aada096df2cfb4b7ae6" minOccurs="0"/>
                <xsd:element ref="ns2:b00e5b2065d349b8a404f9b594fa8c3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871876-9314-4370-b5ed-4e2e644cc81d" elementFormDefault="qualified">
    <xsd:import namespace="http://schemas.microsoft.com/office/2006/documentManagement/types"/>
    <xsd:import namespace="http://schemas.microsoft.com/office/infopath/2007/PartnerControls"/>
    <xsd:element name="TaxCatchAll" ma:index="7" nillable="true" ma:displayName="Taxonomy Catch All Column" ma:hidden="true" ma:list="{9939cd73-7577-4546-bc2a-bb2cff5c1731}" ma:internalName="TaxCatchAll" ma:showField="CatchAllData" ma:web="e2e6c383-4d21-431e-915e-a0c3164fa91c">
      <xsd:complexType>
        <xsd:complexContent>
          <xsd:extension base="dms:MultiChoiceLookup">
            <xsd:sequence>
              <xsd:element name="Value" type="dms:Lookup" maxOccurs="unbounded" minOccurs="0" nillable="true"/>
            </xsd:sequence>
          </xsd:extension>
        </xsd:complexContent>
      </xsd:complexType>
    </xsd:element>
    <xsd:element name="TaxCatchAllLabel" ma:index="8" nillable="true" ma:displayName="Taxonomy Catch All Column1" ma:hidden="true" ma:list="{9939cd73-7577-4546-bc2a-bb2cff5c1731}" ma:internalName="TaxCatchAllLabel" ma:readOnly="true" ma:showField="CatchAllDataLabel" ma:web="e2e6c383-4d21-431e-915e-a0c3164fa91c">
      <xsd:complexType>
        <xsd:complexContent>
          <xsd:extension base="dms:MultiChoiceLookup">
            <xsd:sequence>
              <xsd:element name="Value" type="dms:Lookup" maxOccurs="unbounded" minOccurs="0" nillable="true"/>
            </xsd:sequence>
          </xsd:extension>
        </xsd:complexContent>
      </xsd:complexType>
    </xsd:element>
    <xsd:element name="TaxKeywordTaxHTField" ma:index="9" nillable="true" ma:taxonomy="true" ma:internalName="TaxKeywordTaxHTField" ma:taxonomyFieldName="TaxKeyword" ma:displayName="Stikkord (skill med komma)" ma:readOnly="false" ma:fieldId="{23f27201-bee3-471e-b2e7-b64fd8b7ca38}" ma:taxonomyMulti="true" ma:sspId="80c7b6a0-311c-4ea0-9e34-1ea13f7fcd94" ma:termSetId="00000000-0000-0000-0000-000000000000" ma:anchorId="00000000-0000-0000-0000-000000000000" ma:open="true" ma:isKeyword="true">
      <xsd:complexType>
        <xsd:sequence>
          <xsd:element ref="pc:Terms" minOccurs="0" maxOccurs="1"/>
        </xsd:sequence>
      </xsd:complexType>
    </xsd:element>
    <xsd:element name="_dlc_DocId" ma:index="12" nillable="true" ma:displayName="Dokument-ID-verdi" ma:description="Verdien for dokument-IDen som er tilordnet elementet." ma:internalName="_dlc_DocId" ma:readOnly="true">
      <xsd:simpleType>
        <xsd:restriction base="dms:Text"/>
      </xsd:simpleType>
    </xsd:element>
    <xsd:element name="_dlc_DocIdUrl" ma:index="13"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k6947a67c76d49b5b5dac3eaabd6da5f" ma:index="15" nillable="true" ma:taxonomy="true" ma:internalName="k6947a67c76d49b5b5dac3eaabd6da5f" ma:taxonomyFieldName="Dokumenttype" ma:displayName="Dokumenttype" ma:readOnly="false" ma:default="" ma:fieldId="{46947a67-c76d-49b5-b5da-c3eaabd6da5f}" ma:sspId="80c7b6a0-311c-4ea0-9e34-1ea13f7fcd94" ma:termSetId="24d42ef4-0a3b-4c6a-8797-247f8890feab" ma:anchorId="00000000-0000-0000-0000-000000000000" ma:open="false" ma:isKeyword="false">
      <xsd:complexType>
        <xsd:sequence>
          <xsd:element ref="pc:Terms" minOccurs="0" maxOccurs="1"/>
        </xsd:sequence>
      </xsd:complexType>
    </xsd:element>
    <xsd:element name="b30b595395de4aada096df2cfb4b7ae6" ma:index="17" nillable="true" ma:taxonomy="true" ma:internalName="b30b595395de4aada096df2cfb4b7ae6" ma:taxonomyFieldName="Tjenesteomr_x00e5_de" ma:displayName="Tjenesteområde" ma:readOnly="false" ma:default="" ma:fieldId="{b30b5953-95de-4aad-a096-df2cfb4b7ae6}" ma:sspId="80c7b6a0-311c-4ea0-9e34-1ea13f7fcd94" ma:termSetId="c45e3000-93b4-4d43-b2d1-d5487ecc2a03" ma:anchorId="00000000-0000-0000-0000-000000000000" ma:open="false" ma:isKeyword="false">
      <xsd:complexType>
        <xsd:sequence>
          <xsd:element ref="pc:Terms" minOccurs="0" maxOccurs="1"/>
        </xsd:sequence>
      </xsd:complexType>
    </xsd:element>
    <xsd:element name="b00e5b2065d349b8a404f9b594fa8c30" ma:index="19" nillable="true" ma:taxonomy="true" ma:internalName="b00e5b2065d349b8a404f9b594fa8c30" ma:taxonomyFieldName="Fagavdeling" ma:displayName="Fagavdeling" ma:readOnly="false" ma:default="" ma:fieldId="{b00e5b20-65d3-49b8-a404-f9b594fa8c30}" ma:sspId="80c7b6a0-311c-4ea0-9e34-1ea13f7fcd94" ma:termSetId="fd7c5ade-27f6-44cf-b4ed-2c279faf9ef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11"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b30b595395de4aada096df2cfb4b7ae6 xmlns="c0871876-9314-4370-b5ed-4e2e644cc81d">
      <Terms xmlns="http://schemas.microsoft.com/office/infopath/2007/PartnerControls"/>
    </b30b595395de4aada096df2cfb4b7ae6>
    <b00e5b2065d349b8a404f9b594fa8c30 xmlns="c0871876-9314-4370-b5ed-4e2e644cc81d">
      <Terms xmlns="http://schemas.microsoft.com/office/infopath/2007/PartnerControls"/>
    </b00e5b2065d349b8a404f9b594fa8c30>
    <TaxKeywordTaxHTField xmlns="c0871876-9314-4370-b5ed-4e2e644cc81d">
      <Terms xmlns="http://schemas.microsoft.com/office/infopath/2007/PartnerControls"/>
    </TaxKeywordTaxHTField>
    <TaxCatchAll xmlns="c0871876-9314-4370-b5ed-4e2e644cc81d"/>
    <k6947a67c76d49b5b5dac3eaabd6da5f xmlns="c0871876-9314-4370-b5ed-4e2e644cc81d">
      <Terms xmlns="http://schemas.microsoft.com/office/infopath/2007/PartnerControls"/>
    </k6947a67c76d49b5b5dac3eaabd6da5f>
    <_dlc_DocId xmlns="c0871876-9314-4370-b5ed-4e2e644cc81d">SXVDUHSJUHCY-524620861-551</_dlc_DocId>
    <_dlc_DocIdUrl xmlns="c0871876-9314-4370-b5ed-4e2e644cc81d">
      <Url>http://sharepoint/steder/prosjektplassen/hop2013_2016/_layouts/15/DocIdRedir.aspx?ID=SXVDUHSJUHCY-524620861-551</Url>
      <Description>SXVDUHSJUHCY-524620861-551</Description>
    </_dlc_DocIdUrl>
  </documentManagement>
</p:properties>
</file>

<file path=customXml/item4.xml><?xml version="1.0" encoding="utf-8"?>
<?mso-contentType ?>
<SharedContentType xmlns="Microsoft.SharePoint.Taxonomy.ContentTypeSync" SourceId="80c7b6a0-311c-4ea0-9e34-1ea13f7fcd94" ContentTypeId="0x0101"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B6BA9F-81CC-4E39-A917-A98965528A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871876-9314-4370-b5ed-4e2e644cc8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481DFA-CEEB-42F2-A809-96422F781152}">
  <ds:schemaRefs>
    <ds:schemaRef ds:uri="http://schemas.microsoft.com/sharepoint/events"/>
  </ds:schemaRefs>
</ds:datastoreItem>
</file>

<file path=customXml/itemProps3.xml><?xml version="1.0" encoding="utf-8"?>
<ds:datastoreItem xmlns:ds="http://schemas.openxmlformats.org/officeDocument/2006/customXml" ds:itemID="{C2B8DB41-3BC0-4BAC-9860-043DD39EA3AD}">
  <ds:schemaRefs>
    <ds:schemaRef ds:uri="http://schemas.microsoft.com/office/2006/documentManagement/types"/>
    <ds:schemaRef ds:uri="http://purl.org/dc/elements/1.1/"/>
    <ds:schemaRef ds:uri="http://purl.org/dc/dcmitype/"/>
    <ds:schemaRef ds:uri="http://purl.org/dc/terms/"/>
    <ds:schemaRef ds:uri="http://www.w3.org/XML/1998/namespace"/>
    <ds:schemaRef ds:uri="http://schemas.openxmlformats.org/package/2006/metadata/core-properties"/>
    <ds:schemaRef ds:uri="http://schemas.microsoft.com/office/infopath/2007/PartnerControls"/>
    <ds:schemaRef ds:uri="c0871876-9314-4370-b5ed-4e2e644cc81d"/>
    <ds:schemaRef ds:uri="http://schemas.microsoft.com/office/2006/metadata/properties"/>
  </ds:schemaRefs>
</ds:datastoreItem>
</file>

<file path=customXml/itemProps4.xml><?xml version="1.0" encoding="utf-8"?>
<ds:datastoreItem xmlns:ds="http://schemas.openxmlformats.org/officeDocument/2006/customXml" ds:itemID="{A9F8E1E1-FD76-47A7-82A9-7E9362AF8BE5}">
  <ds:schemaRefs>
    <ds:schemaRef ds:uri="Microsoft.SharePoint.Taxonomy.ContentTypeSync"/>
  </ds:schemaRefs>
</ds:datastoreItem>
</file>

<file path=customXml/itemProps5.xml><?xml version="1.0" encoding="utf-8"?>
<ds:datastoreItem xmlns:ds="http://schemas.openxmlformats.org/officeDocument/2006/customXml" ds:itemID="{A3CBC59B-288B-4F97-A15C-C963ADF40B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2</vt:i4>
      </vt:variant>
    </vt:vector>
  </HeadingPairs>
  <TitlesOfParts>
    <vt:vector size="4" baseType="lpstr">
      <vt:lpstr>Rådmannens forslag 2019-2022</vt:lpstr>
      <vt:lpstr>Ikke innarbeidet</vt:lpstr>
      <vt:lpstr>'Ikke innarbeidet'!Utskriftsområde</vt:lpstr>
      <vt:lpstr>'Rådmannens forslag 2019-2022'!Utskriftsområde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Eman Tacklami</dc:creator>
  <cp:lastModifiedBy>Helene Reeve Moller</cp:lastModifiedBy>
  <cp:lastPrinted>2018-09-12T11:37:15Z</cp:lastPrinted>
  <dcterms:created xsi:type="dcterms:W3CDTF">2018-04-25T06:15:30Z</dcterms:created>
  <dcterms:modified xsi:type="dcterms:W3CDTF">2018-10-29T10:09:29Z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0x010100A603B45F3719264BBFFD5D1DCD740599</vt:lpwstr>
  </property>
  <property fmtid="{D5CDD505-2E9C-101B-9397-08002B2CF9AE}" pid="3" name="_dlc_DocIdItemGuid">
    <vt:lpwstr>829c4401-8d1c-4b92-afea-8af8c0d984df</vt:lpwstr>
  </property>
  <property fmtid="{D5CDD505-2E9C-101B-9397-08002B2CF9AE}" pid="4" name="Dokumenttype">
    <vt:lpwstr/>
  </property>
  <property fmtid="{D5CDD505-2E9C-101B-9397-08002B2CF9AE}" pid="5" name="TaxKeyword">
    <vt:lpwstr/>
  </property>
  <property fmtid="{D5CDD505-2E9C-101B-9397-08002B2CF9AE}" pid="6" name="Fagavdeling">
    <vt:lpwstr/>
  </property>
  <property fmtid="{D5CDD505-2E9C-101B-9397-08002B2CF9AE}" pid="7" name="Tjenesteområde">
    <vt:lpwstr/>
  </property>
</Properties>
</file>