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tavangerkommune.sharepoint.com/sites/gr.TeamBudsjettogknonomistyring/Delte dokumenter/General/HØP 2019_2022/Hovedoversikter tilleggsinnstilling/"/>
    </mc:Choice>
  </mc:AlternateContent>
  <xr:revisionPtr revIDLastSave="0" documentId="10_ncr:100000_{3AAEAD0E-BD41-461A-8EC9-949E89D03167}" xr6:coauthVersionLast="31" xr6:coauthVersionMax="37" xr10:uidLastSave="{00000000-0000-0000-0000-000000000000}"/>
  <bookViews>
    <workbookView xWindow="645" yWindow="60" windowWidth="17430" windowHeight="15990" xr2:uid="{00000000-000D-0000-FFFF-FFFF00000000}"/>
  </bookViews>
  <sheets>
    <sheet name="Bud.skjema 1B - netto drift" sheetId="6" r:id="rId1"/>
  </sheets>
  <definedNames>
    <definedName name="_xlnm.Print_Area" localSheetId="0">'Bud.skjema 1B - netto drift'!$A$1:$G$105</definedName>
  </definedNames>
  <calcPr calcId="179017"/>
</workbook>
</file>

<file path=xl/calcChain.xml><?xml version="1.0" encoding="utf-8"?>
<calcChain xmlns="http://schemas.openxmlformats.org/spreadsheetml/2006/main">
  <c r="G27" i="6" l="1"/>
  <c r="F27" i="6"/>
  <c r="E27" i="6"/>
  <c r="D27" i="6"/>
  <c r="G58" i="6" l="1"/>
  <c r="F58" i="6"/>
  <c r="E58" i="6"/>
  <c r="D58" i="6"/>
  <c r="C58" i="6"/>
  <c r="C24" i="6" l="1"/>
  <c r="C65" i="6"/>
  <c r="G96" i="6"/>
  <c r="F96" i="6"/>
  <c r="E96" i="6"/>
  <c r="D96" i="6"/>
  <c r="G45" i="6"/>
  <c r="F45" i="6"/>
  <c r="E45" i="6"/>
  <c r="D45" i="6"/>
  <c r="C45" i="6"/>
  <c r="G24" i="6"/>
  <c r="F24" i="6"/>
  <c r="E24" i="6"/>
  <c r="D24" i="6"/>
  <c r="E65" i="6"/>
  <c r="F65" i="6"/>
  <c r="G65" i="6"/>
  <c r="E68" i="6"/>
  <c r="F68" i="6"/>
  <c r="G68" i="6"/>
  <c r="E69" i="6"/>
  <c r="F69" i="6"/>
  <c r="G69" i="6"/>
  <c r="E70" i="6"/>
  <c r="F70" i="6"/>
  <c r="G70" i="6"/>
  <c r="E71" i="6"/>
  <c r="F71" i="6"/>
  <c r="G71" i="6"/>
  <c r="E72" i="6"/>
  <c r="F72" i="6"/>
  <c r="G72" i="6"/>
  <c r="E73" i="6"/>
  <c r="F73" i="6"/>
  <c r="G73" i="6"/>
  <c r="E74" i="6"/>
  <c r="F74" i="6"/>
  <c r="G74" i="6"/>
  <c r="E75" i="6"/>
  <c r="F75" i="6"/>
  <c r="G75" i="6"/>
  <c r="E76" i="6"/>
  <c r="F76" i="6"/>
  <c r="G76" i="6"/>
  <c r="E77" i="6"/>
  <c r="F77" i="6"/>
  <c r="G77" i="6"/>
  <c r="E78" i="6"/>
  <c r="F78" i="6"/>
  <c r="G78" i="6"/>
  <c r="E79" i="6"/>
  <c r="F79" i="6"/>
  <c r="G79" i="6"/>
  <c r="E80" i="6"/>
  <c r="F80" i="6"/>
  <c r="G80" i="6"/>
  <c r="E81" i="6"/>
  <c r="F81" i="6"/>
  <c r="G81" i="6"/>
  <c r="E82" i="6"/>
  <c r="F82" i="6"/>
  <c r="G82" i="6"/>
  <c r="E83" i="6"/>
  <c r="F83" i="6"/>
  <c r="G83" i="6"/>
  <c r="E84" i="6"/>
  <c r="F84" i="6"/>
  <c r="G84" i="6"/>
  <c r="E85" i="6"/>
  <c r="F85" i="6"/>
  <c r="G85" i="6"/>
  <c r="E86" i="6"/>
  <c r="F86" i="6"/>
  <c r="G86" i="6"/>
  <c r="E87" i="6"/>
  <c r="F87" i="6"/>
  <c r="G87" i="6"/>
  <c r="E10" i="6"/>
  <c r="F10" i="6"/>
  <c r="G10" i="6"/>
  <c r="D65" i="6"/>
  <c r="D10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47" i="6"/>
  <c r="D84" i="6"/>
  <c r="D68" i="6"/>
  <c r="D77" i="6"/>
  <c r="D74" i="6"/>
  <c r="D75" i="6"/>
  <c r="D72" i="6"/>
  <c r="D81" i="6"/>
  <c r="D78" i="6"/>
  <c r="D79" i="6"/>
  <c r="D76" i="6"/>
  <c r="D85" i="6"/>
  <c r="D69" i="6"/>
  <c r="D82" i="6"/>
  <c r="D83" i="6"/>
  <c r="D80" i="6"/>
  <c r="D73" i="6"/>
  <c r="D86" i="6"/>
  <c r="D70" i="6"/>
  <c r="D87" i="6"/>
  <c r="D71" i="6"/>
  <c r="D47" i="6"/>
  <c r="G109" i="6" l="1"/>
  <c r="G110" i="6" s="1"/>
  <c r="G99" i="6" s="1"/>
  <c r="G101" i="6" s="1"/>
  <c r="G103" i="6" s="1"/>
  <c r="F109" i="6"/>
  <c r="F110" i="6" s="1"/>
  <c r="F99" i="6" s="1"/>
  <c r="E109" i="6"/>
  <c r="E110" i="6" s="1"/>
  <c r="E99" i="6" s="1"/>
  <c r="E101" i="6" s="1"/>
  <c r="D109" i="6"/>
  <c r="D110" i="6" s="1"/>
  <c r="D99" i="6" s="1"/>
  <c r="D101" i="6" s="1"/>
  <c r="C109" i="6"/>
  <c r="C110" i="6" s="1"/>
  <c r="C99" i="6" s="1"/>
  <c r="C101" i="6" s="1"/>
  <c r="C103" i="6" s="1"/>
  <c r="C105" i="6" s="1"/>
  <c r="F101" i="6"/>
  <c r="G105" i="6" l="1"/>
  <c r="F103" i="6"/>
  <c r="F105" i="6" s="1"/>
  <c r="D103" i="6"/>
  <c r="D105" i="6" s="1"/>
  <c r="E103" i="6"/>
  <c r="E105" i="6" s="1"/>
</calcChain>
</file>

<file path=xl/sharedStrings.xml><?xml version="1.0" encoding="utf-8"?>
<sst xmlns="http://schemas.openxmlformats.org/spreadsheetml/2006/main" count="80" uniqueCount="80">
  <si>
    <t>Budsjettskjema 1b - netto drift</t>
  </si>
  <si>
    <t>Tall i hele tusen</t>
  </si>
  <si>
    <t>Budsjettforslag 2019</t>
  </si>
  <si>
    <t>Budsjettforslag 2020</t>
  </si>
  <si>
    <t>Budsjettforslag 2021</t>
  </si>
  <si>
    <t>Rådmann, stab og støttefunksjoner</t>
  </si>
  <si>
    <t>Rådmann</t>
  </si>
  <si>
    <t>Stab og støtte</t>
  </si>
  <si>
    <t>Kommuneadvokat</t>
  </si>
  <si>
    <t>Sum Rådmann, stab og støttefunksjoner</t>
  </si>
  <si>
    <t>Oppvekst og utdanning</t>
  </si>
  <si>
    <t>Stab Oppvekst og utdanning</t>
  </si>
  <si>
    <t>Barnehage</t>
  </si>
  <si>
    <t>Grunnskole</t>
  </si>
  <si>
    <t>Johannes læringssenter</t>
  </si>
  <si>
    <t>Stavanger kulturskole</t>
  </si>
  <si>
    <t>Pedagogisk-psykologisk tjeneste</t>
  </si>
  <si>
    <t>Ressurssenter for styrket barnehagetilbud</t>
  </si>
  <si>
    <t>Ungdom og fritid</t>
  </si>
  <si>
    <t>Helsestasjon og skolehelsetjenesten</t>
  </si>
  <si>
    <t>Barnevernstjenesten</t>
  </si>
  <si>
    <t>EMbo</t>
  </si>
  <si>
    <t>Sum Oppvekst og utdanning</t>
  </si>
  <si>
    <t>Helse og velferd</t>
  </si>
  <si>
    <t>NAV</t>
  </si>
  <si>
    <t>Boligkontoret</t>
  </si>
  <si>
    <t>Fysio- og ergoterapitjenesten</t>
  </si>
  <si>
    <t>Hjemmebaserte tjenester</t>
  </si>
  <si>
    <t>Bofellesskap</t>
  </si>
  <si>
    <t>Alders- og sykehjem</t>
  </si>
  <si>
    <t>Rehabiliteringsseksjonen</t>
  </si>
  <si>
    <t>Arbeidstreningsseksjonen</t>
  </si>
  <si>
    <t>Flyktningseksjonen</t>
  </si>
  <si>
    <t>Helse- og sosialkontor</t>
  </si>
  <si>
    <t>Dagsenter og avlastningsseksjonen</t>
  </si>
  <si>
    <t>Tekniske hjemmetjenester</t>
  </si>
  <si>
    <t>Krisesenteret i Stavanger</t>
  </si>
  <si>
    <t>Helsehuset i Stavanger</t>
  </si>
  <si>
    <t>Sentrale midler levekår</t>
  </si>
  <si>
    <t>Sentrale midler legetjeneste</t>
  </si>
  <si>
    <t>Stab helse og velferd</t>
  </si>
  <si>
    <t>Stavanger legevakt</t>
  </si>
  <si>
    <t>Sum Helse og velferd</t>
  </si>
  <si>
    <t>Bymiljø og utbygging</t>
  </si>
  <si>
    <t>Stab Bymiljø og utbygging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</si>
  <si>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</si>
  <si>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</si>
  <si>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</si>
  <si>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</si>
  <si>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</si>
  <si>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</si>
  <si>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</si>
  <si>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Juridisk</t>
  </si>
  <si>
    <t>Sum Bymiljø og utbygging</t>
  </si>
  <si>
    <t>Stab samfunnsutvikling</t>
  </si>
  <si>
    <t>Beredskap</t>
  </si>
  <si>
    <t>Byggesaksavdelingen</t>
  </si>
  <si>
    <t>Planavdelinger</t>
  </si>
  <si>
    <t>Miljø</t>
  </si>
  <si>
    <t>Felles inntekter og utgifter</t>
  </si>
  <si>
    <t>Kommunikasjon</t>
  </si>
  <si>
    <t>Næring</t>
  </si>
  <si>
    <t>Politisk sekretariat</t>
  </si>
  <si>
    <t>Kultur</t>
  </si>
  <si>
    <t>Smartby</t>
  </si>
  <si>
    <t>Felles kostnader</t>
  </si>
  <si>
    <t>Sum drift</t>
  </si>
  <si>
    <t>Sum fordelt til drift</t>
  </si>
  <si>
    <t>Sum totalt</t>
  </si>
  <si>
    <t>Vedtatt budsjett 2018</t>
  </si>
  <si>
    <t>Budsjettforslag 2022</t>
  </si>
  <si>
    <t>By- og samfunnsutvikling</t>
  </si>
  <si>
    <t>Innbygger- og samfunnskontakt</t>
  </si>
  <si>
    <t>Innbyggerservice</t>
  </si>
  <si>
    <t>Stab Innbygger- og samfunnskontakt</t>
  </si>
  <si>
    <t>Sum Innbygger- og samfunnskontakt</t>
  </si>
  <si>
    <t>Sum By- og samfunnsplanlegging</t>
  </si>
  <si>
    <t>Til fordeling drift (hentet fra skjema 1A)</t>
  </si>
  <si>
    <t>Sum driftskostnader, tjenesteområdene skjema 1B</t>
  </si>
  <si>
    <t>Felles kostnader til bruk i skjema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</si>
</sst>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sz val="11"/>
      <color theme="1"/>
      <name val="Calibri"/>
      <family val="2"/>
      <scheme val="minor"/>
    </font>
    <font>
      <sz val="9"/>
      <color theme="1" tint="0.249977111117893"/>
      <name val="Arial"/>
      <family val="2"/>
    </font>
    <font>
      <b/>
      <sz val="9"/>
      <color rgb="FF009CDE"/>
      <name val="Arial"/>
      <family val="2"/>
    </font>
    <font>
      <b/>
      <sz val="9"/>
      <color theme="1" tint="0.249977111117893"/>
      <name val="Arial"/>
      <family val="2"/>
    </font>
    <font>
      <sz val="18"/>
      <color rgb="FF00B0F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64" fontId="8" fillId="2" borderId="4" xfId="1" applyNumberFormat="1" applyFont="1" applyFill="1" applyBorder="1"/>
    <xf numFmtId="164" fontId="3" fillId="0" borderId="0" xfId="1" applyNumberFormat="1" applyFont="1"/>
    <xf numFmtId="0" fontId="7" fillId="0" borderId="2" xfId="0" applyFont="1" applyBorder="1" applyAlignment="1">
      <alignment horizontal="left" indent="1"/>
    </xf>
    <xf numFmtId="164" fontId="0" fillId="0" borderId="0" xfId="0" applyNumberFormat="1"/>
    <xf numFmtId="0" fontId="8" fillId="2" borderId="6" xfId="0" applyFont="1" applyFill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4" fillId="2" borderId="2" xfId="0" applyFont="1" applyFill="1" applyBorder="1" applyAlignment="1">
      <alignment horizontal="left" indent="1"/>
    </xf>
    <xf numFmtId="0" fontId="1" fillId="0" borderId="8" xfId="0" applyFont="1" applyBorder="1"/>
    <xf numFmtId="0" fontId="2" fillId="0" borderId="7" xfId="0" applyFont="1" applyBorder="1" applyAlignment="1">
      <alignment horizontal="left" indent="1"/>
    </xf>
    <xf numFmtId="165" fontId="6" fillId="0" borderId="1" xfId="1" applyNumberFormat="1" applyFont="1" applyBorder="1"/>
    <xf numFmtId="165" fontId="6" fillId="0" borderId="5" xfId="1" applyNumberFormat="1" applyFont="1" applyBorder="1"/>
    <xf numFmtId="165" fontId="8" fillId="2" borderId="4" xfId="1" applyNumberFormat="1" applyFont="1" applyFill="1" applyBorder="1"/>
    <xf numFmtId="165" fontId="3" fillId="0" borderId="0" xfId="1" applyNumberFormat="1" applyFont="1"/>
    <xf numFmtId="165" fontId="3" fillId="0" borderId="1" xfId="1" applyNumberFormat="1" applyFont="1" applyBorder="1"/>
    <xf numFmtId="165" fontId="3" fillId="0" borderId="7" xfId="1" applyNumberFormat="1" applyFont="1" applyBorder="1"/>
    <xf numFmtId="0" fontId="6" fillId="0" borderId="8" xfId="0" applyFont="1" applyBorder="1" applyAlignment="1">
      <alignment horizontal="left" indent="1"/>
    </xf>
    <xf numFmtId="165" fontId="6" fillId="0" borderId="9" xfId="1" applyNumberFormat="1" applyFont="1" applyBorder="1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10" xfId="0" applyBorder="1"/>
    <xf numFmtId="164" fontId="0" fillId="0" borderId="10" xfId="0" applyNumberFormat="1" applyBorder="1"/>
    <xf numFmtId="0" fontId="9" fillId="0" borderId="0" xfId="0" applyFont="1" applyAlignment="1">
      <alignment horizontal="left"/>
    </xf>
    <xf numFmtId="2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D7D2CB"/>
      <color rgb="FF64A70B"/>
      <color rgb="FF009C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4">
    <pageSetUpPr fitToPage="1"/>
  </sheetPr>
  <dimension ref="B1:J115"/>
  <sheetViews>
    <sheetView showGridLines="0" tabSelected="1" topLeftCell="A7" workbookViewId="0">
      <selection activeCell="C105" sqref="C105"/>
    </sheetView>
  </sheetViews>
  <sheetFormatPr baseColWidth="10" defaultColWidth="11.42578125" defaultRowHeight="15" x14ac:dyDescent="0.25"/>
  <cols>
    <col min="1" max="1" width="2.42578125" customWidth="1"/>
    <col min="2" max="2" width="50.7109375" customWidth="1"/>
    <col min="3" max="3" width="18.7109375" customWidth="1"/>
    <col min="4" max="7" width="20.42578125" customWidth="1"/>
    <col min="9" max="9" width="3" customWidth="1"/>
    <col min="10" max="10" width="12.42578125" bestFit="1" customWidth="1"/>
  </cols>
  <sheetData>
    <row r="1" spans="2:7" s="1" customFormat="1" ht="14.25" x14ac:dyDescent="0.2"/>
    <row r="2" spans="2:7" s="1" customFormat="1" ht="23.25" x14ac:dyDescent="0.35">
      <c r="B2" s="28" t="s">
        <v>0</v>
      </c>
      <c r="C2" s="28"/>
      <c r="D2" s="28"/>
      <c r="E2" s="28"/>
    </row>
    <row r="3" spans="2:7" s="1" customFormat="1" ht="14.25" x14ac:dyDescent="0.2"/>
    <row r="4" spans="2:7" s="1" customFormat="1" ht="27.75" customHeight="1" x14ac:dyDescent="0.2">
      <c r="B4" s="13" t="s">
        <v>1</v>
      </c>
      <c r="C4" s="4" t="s">
        <v>69</v>
      </c>
      <c r="D4" s="4" t="s">
        <v>2</v>
      </c>
      <c r="E4" s="4" t="s">
        <v>3</v>
      </c>
      <c r="F4" s="4" t="s">
        <v>4</v>
      </c>
      <c r="G4" s="4" t="s">
        <v>70</v>
      </c>
    </row>
    <row r="5" spans="2:7" s="1" customFormat="1" ht="6" customHeight="1" x14ac:dyDescent="0.2">
      <c r="B5" s="12"/>
      <c r="C5" s="6"/>
      <c r="D5" s="6"/>
      <c r="E5" s="6"/>
      <c r="F5" s="6"/>
      <c r="G5" s="6"/>
    </row>
    <row r="6" spans="2:7" s="1" customFormat="1" ht="14.25" x14ac:dyDescent="0.2">
      <c r="B6" s="7" t="s">
        <v>5</v>
      </c>
      <c r="C6" s="3"/>
      <c r="D6" s="2"/>
      <c r="E6" s="2"/>
      <c r="F6" s="2"/>
      <c r="G6" s="2"/>
    </row>
    <row r="7" spans="2:7" s="1" customFormat="1" ht="14.25" x14ac:dyDescent="0.2">
      <c r="B7" s="10" t="s">
        <v>6</v>
      </c>
      <c r="C7" s="16">
        <v>7893</v>
      </c>
      <c r="D7" s="16">
        <v>7893</v>
      </c>
      <c r="E7" s="16">
        <v>7893</v>
      </c>
      <c r="F7" s="16">
        <v>7893</v>
      </c>
      <c r="G7" s="16">
        <v>7893</v>
      </c>
    </row>
    <row r="8" spans="2:7" s="1" customFormat="1" ht="14.25" x14ac:dyDescent="0.2">
      <c r="B8" s="10" t="s">
        <v>7</v>
      </c>
      <c r="C8" s="16">
        <v>277881</v>
      </c>
      <c r="D8" s="16">
        <v>285746</v>
      </c>
      <c r="E8" s="16">
        <v>285296</v>
      </c>
      <c r="F8" s="16">
        <v>285296</v>
      </c>
      <c r="G8" s="16">
        <v>285296</v>
      </c>
    </row>
    <row r="9" spans="2:7" s="1" customFormat="1" ht="14.25" x14ac:dyDescent="0.2">
      <c r="B9" s="10" t="s">
        <v>8</v>
      </c>
      <c r="C9" s="16">
        <v>5903</v>
      </c>
      <c r="D9" s="16">
        <v>6123</v>
      </c>
      <c r="E9" s="16">
        <v>6123</v>
      </c>
      <c r="F9" s="16">
        <v>6123</v>
      </c>
      <c r="G9" s="16">
        <v>6123</v>
      </c>
    </row>
    <row r="10" spans="2:7" s="1" customFormat="1" ht="14.25" x14ac:dyDescent="0.2">
      <c r="B10" s="9" t="s">
        <v>9</v>
      </c>
      <c r="C10" s="18">
        <v>292493</v>
      </c>
      <c r="D10" s="18">
        <f>SUM(D7:D9)</f>
        <v>299762</v>
      </c>
      <c r="E10" s="18">
        <f>SUM(E7:E9)</f>
        <v>299312</v>
      </c>
      <c r="F10" s="18">
        <f>SUM(F7:F9)</f>
        <v>299312</v>
      </c>
      <c r="G10" s="18">
        <f>SUM(G7:G9)</f>
        <v>299312</v>
      </c>
    </row>
    <row r="11" spans="2:7" s="1" customFormat="1" ht="6" customHeight="1" x14ac:dyDescent="0.2">
      <c r="B11" s="12"/>
      <c r="C11" s="19"/>
      <c r="D11" s="19"/>
      <c r="E11" s="19"/>
      <c r="F11" s="19"/>
      <c r="G11" s="19"/>
    </row>
    <row r="12" spans="2:7" s="1" customFormat="1" ht="14.25" x14ac:dyDescent="0.2">
      <c r="B12" s="7" t="s">
        <v>10</v>
      </c>
      <c r="C12" s="20"/>
      <c r="D12" s="20"/>
      <c r="E12" s="20"/>
      <c r="F12" s="20"/>
      <c r="G12" s="20"/>
    </row>
    <row r="13" spans="2:7" s="1" customFormat="1" ht="14.25" x14ac:dyDescent="0.2">
      <c r="B13" s="10" t="s">
        <v>11</v>
      </c>
      <c r="C13" s="16">
        <v>29104</v>
      </c>
      <c r="D13" s="16">
        <v>29604</v>
      </c>
      <c r="E13" s="16">
        <v>29604</v>
      </c>
      <c r="F13" s="16">
        <v>29604</v>
      </c>
      <c r="G13" s="16">
        <v>29604</v>
      </c>
    </row>
    <row r="14" spans="2:7" s="1" customFormat="1" ht="14.25" x14ac:dyDescent="0.2">
      <c r="B14" s="10" t="s">
        <v>12</v>
      </c>
      <c r="C14" s="16">
        <v>994553</v>
      </c>
      <c r="D14" s="16">
        <v>1041653</v>
      </c>
      <c r="E14" s="16">
        <v>1037003</v>
      </c>
      <c r="F14" s="16">
        <v>1036003</v>
      </c>
      <c r="G14" s="16">
        <v>1035003</v>
      </c>
    </row>
    <row r="15" spans="2:7" s="1" customFormat="1" ht="14.25" x14ac:dyDescent="0.2">
      <c r="B15" s="10" t="s">
        <v>13</v>
      </c>
      <c r="C15" s="16">
        <v>1260708</v>
      </c>
      <c r="D15" s="16">
        <v>1290008</v>
      </c>
      <c r="E15" s="16">
        <v>1296408</v>
      </c>
      <c r="F15" s="16">
        <v>1294208</v>
      </c>
      <c r="G15" s="16">
        <v>1291208</v>
      </c>
    </row>
    <row r="16" spans="2:7" s="1" customFormat="1" ht="14.25" x14ac:dyDescent="0.2">
      <c r="B16" s="10" t="s">
        <v>14</v>
      </c>
      <c r="C16" s="16">
        <v>170717</v>
      </c>
      <c r="D16" s="16">
        <v>174317</v>
      </c>
      <c r="E16" s="16">
        <v>161817</v>
      </c>
      <c r="F16" s="16">
        <v>149817</v>
      </c>
      <c r="G16" s="16">
        <v>138817</v>
      </c>
    </row>
    <row r="17" spans="2:7" s="1" customFormat="1" ht="14.25" x14ac:dyDescent="0.2">
      <c r="B17" s="10" t="s">
        <v>15</v>
      </c>
      <c r="C17" s="16">
        <v>37787</v>
      </c>
      <c r="D17" s="16">
        <v>38887</v>
      </c>
      <c r="E17" s="16">
        <v>38887</v>
      </c>
      <c r="F17" s="16">
        <v>38887</v>
      </c>
      <c r="G17" s="16">
        <v>38887</v>
      </c>
    </row>
    <row r="18" spans="2:7" s="1" customFormat="1" ht="14.25" x14ac:dyDescent="0.2">
      <c r="B18" s="10" t="s">
        <v>16</v>
      </c>
      <c r="C18" s="16">
        <v>44471</v>
      </c>
      <c r="D18" s="16">
        <v>45371</v>
      </c>
      <c r="E18" s="16">
        <v>44871</v>
      </c>
      <c r="F18" s="16">
        <v>44871</v>
      </c>
      <c r="G18" s="16">
        <v>44371</v>
      </c>
    </row>
    <row r="19" spans="2:7" s="1" customFormat="1" ht="14.25" x14ac:dyDescent="0.2">
      <c r="B19" s="10" t="s">
        <v>17</v>
      </c>
      <c r="C19" s="16">
        <v>82208</v>
      </c>
      <c r="D19" s="16">
        <v>84208</v>
      </c>
      <c r="E19" s="16">
        <v>84208</v>
      </c>
      <c r="F19" s="16">
        <v>84208</v>
      </c>
      <c r="G19" s="16">
        <v>84208</v>
      </c>
    </row>
    <row r="20" spans="2:7" s="1" customFormat="1" ht="14.25" x14ac:dyDescent="0.2">
      <c r="B20" s="10" t="s">
        <v>18</v>
      </c>
      <c r="C20" s="16">
        <v>71680</v>
      </c>
      <c r="D20" s="16">
        <v>73850</v>
      </c>
      <c r="E20" s="16">
        <v>73720</v>
      </c>
      <c r="F20" s="16">
        <v>73720</v>
      </c>
      <c r="G20" s="16">
        <v>74220</v>
      </c>
    </row>
    <row r="21" spans="2:7" s="1" customFormat="1" ht="14.25" x14ac:dyDescent="0.2">
      <c r="B21" s="10" t="s">
        <v>19</v>
      </c>
      <c r="C21" s="16">
        <v>76013</v>
      </c>
      <c r="D21" s="16">
        <v>77413</v>
      </c>
      <c r="E21" s="16">
        <v>77413</v>
      </c>
      <c r="F21" s="16">
        <v>77413</v>
      </c>
      <c r="G21" s="16">
        <v>77413</v>
      </c>
    </row>
    <row r="22" spans="2:7" s="1" customFormat="1" ht="14.25" x14ac:dyDescent="0.2">
      <c r="B22" s="10" t="s">
        <v>20</v>
      </c>
      <c r="C22" s="16">
        <v>226054</v>
      </c>
      <c r="D22" s="16">
        <v>235704</v>
      </c>
      <c r="E22" s="16">
        <v>235704</v>
      </c>
      <c r="F22" s="16">
        <v>230904</v>
      </c>
      <c r="G22" s="16">
        <v>229104</v>
      </c>
    </row>
    <row r="23" spans="2:7" s="1" customFormat="1" ht="14.25" x14ac:dyDescent="0.2">
      <c r="B23" s="10" t="s">
        <v>21</v>
      </c>
      <c r="C23" s="16">
        <v>86139</v>
      </c>
      <c r="D23" s="16">
        <v>69039</v>
      </c>
      <c r="E23" s="16">
        <v>69039</v>
      </c>
      <c r="F23" s="16">
        <v>67039</v>
      </c>
      <c r="G23" s="16">
        <v>67039</v>
      </c>
    </row>
    <row r="24" spans="2:7" s="1" customFormat="1" ht="14.25" x14ac:dyDescent="0.2">
      <c r="B24" s="9" t="s">
        <v>22</v>
      </c>
      <c r="C24" s="18">
        <f>SUM(C13:C23)</f>
        <v>3079434</v>
      </c>
      <c r="D24" s="18">
        <f>SUM(D13:D23)</f>
        <v>3160054</v>
      </c>
      <c r="E24" s="18">
        <f>SUM(E13:E23)</f>
        <v>3148674</v>
      </c>
      <c r="F24" s="18">
        <f>SUM(F13:F23)</f>
        <v>3126674</v>
      </c>
      <c r="G24" s="18">
        <f>SUM(G13:G23)</f>
        <v>3109874</v>
      </c>
    </row>
    <row r="25" spans="2:7" s="1" customFormat="1" ht="6.75" customHeight="1" x14ac:dyDescent="0.2">
      <c r="B25" s="10"/>
      <c r="C25" s="16"/>
      <c r="D25" s="16"/>
      <c r="E25" s="16"/>
      <c r="F25" s="16"/>
      <c r="G25" s="16"/>
    </row>
    <row r="26" spans="2:7" s="1" customFormat="1" ht="14.25" x14ac:dyDescent="0.2">
      <c r="B26" s="7" t="s">
        <v>23</v>
      </c>
      <c r="C26" s="16"/>
      <c r="D26" s="16"/>
      <c r="E26" s="16"/>
      <c r="F26" s="16"/>
      <c r="G26" s="16"/>
    </row>
    <row r="27" spans="2:7" s="1" customFormat="1" ht="14.25" x14ac:dyDescent="0.2">
      <c r="B27" s="10" t="s">
        <v>24</v>
      </c>
      <c r="C27" s="16">
        <v>304608</v>
      </c>
      <c r="D27" s="16">
        <f>302308-3000</f>
        <v>299308</v>
      </c>
      <c r="E27" s="16">
        <f>300058-3000</f>
        <v>297058</v>
      </c>
      <c r="F27" s="16">
        <f>297008-3000</f>
        <v>294008</v>
      </c>
      <c r="G27" s="16">
        <f>297008-3000</f>
        <v>294008</v>
      </c>
    </row>
    <row r="28" spans="2:7" s="1" customFormat="1" ht="14.25" x14ac:dyDescent="0.2">
      <c r="B28" s="10" t="s">
        <v>25</v>
      </c>
      <c r="C28" s="16">
        <v>7606</v>
      </c>
      <c r="D28" s="16">
        <v>7706</v>
      </c>
      <c r="E28" s="16">
        <v>7706</v>
      </c>
      <c r="F28" s="16">
        <v>7706</v>
      </c>
      <c r="G28" s="16">
        <v>7706</v>
      </c>
    </row>
    <row r="29" spans="2:7" s="1" customFormat="1" ht="14.25" x14ac:dyDescent="0.2">
      <c r="B29" s="10" t="s">
        <v>26</v>
      </c>
      <c r="C29" s="16">
        <v>64570</v>
      </c>
      <c r="D29" s="16">
        <v>65170</v>
      </c>
      <c r="E29" s="16">
        <v>65170</v>
      </c>
      <c r="F29" s="16">
        <v>65170</v>
      </c>
      <c r="G29" s="16">
        <v>65170</v>
      </c>
    </row>
    <row r="30" spans="2:7" s="1" customFormat="1" ht="14.25" x14ac:dyDescent="0.2">
      <c r="B30" s="10" t="s">
        <v>27</v>
      </c>
      <c r="C30" s="16">
        <v>54191</v>
      </c>
      <c r="D30" s="16">
        <v>83891</v>
      </c>
      <c r="E30" s="16">
        <v>85841</v>
      </c>
      <c r="F30" s="16">
        <v>81091</v>
      </c>
      <c r="G30" s="16">
        <v>81091</v>
      </c>
    </row>
    <row r="31" spans="2:7" s="1" customFormat="1" ht="14.25" x14ac:dyDescent="0.2">
      <c r="B31" s="10" t="s">
        <v>28</v>
      </c>
      <c r="C31" s="16">
        <v>462811</v>
      </c>
      <c r="D31" s="16">
        <v>460711</v>
      </c>
      <c r="E31" s="16">
        <v>484311</v>
      </c>
      <c r="F31" s="16">
        <v>505811</v>
      </c>
      <c r="G31" s="16">
        <v>511511</v>
      </c>
    </row>
    <row r="32" spans="2:7" s="1" customFormat="1" ht="14.25" x14ac:dyDescent="0.2">
      <c r="B32" s="10" t="s">
        <v>29</v>
      </c>
      <c r="C32" s="16">
        <v>834593</v>
      </c>
      <c r="D32" s="16">
        <v>856093</v>
      </c>
      <c r="E32" s="16">
        <v>856093</v>
      </c>
      <c r="F32" s="16">
        <v>856093</v>
      </c>
      <c r="G32" s="16">
        <v>867493</v>
      </c>
    </row>
    <row r="33" spans="2:7" s="1" customFormat="1" ht="14.25" x14ac:dyDescent="0.2">
      <c r="B33" s="10" t="s">
        <v>30</v>
      </c>
      <c r="C33" s="16">
        <v>46347</v>
      </c>
      <c r="D33" s="16">
        <v>47547</v>
      </c>
      <c r="E33" s="16">
        <v>47547</v>
      </c>
      <c r="F33" s="16">
        <v>47547</v>
      </c>
      <c r="G33" s="16">
        <v>47547</v>
      </c>
    </row>
    <row r="34" spans="2:7" s="1" customFormat="1" ht="14.25" x14ac:dyDescent="0.2">
      <c r="B34" s="10" t="s">
        <v>31</v>
      </c>
      <c r="C34" s="16">
        <v>14767</v>
      </c>
      <c r="D34" s="16">
        <v>15507</v>
      </c>
      <c r="E34" s="16">
        <v>16007</v>
      </c>
      <c r="F34" s="16">
        <v>17507</v>
      </c>
      <c r="G34" s="16">
        <v>17507</v>
      </c>
    </row>
    <row r="35" spans="2:7" s="1" customFormat="1" ht="14.25" x14ac:dyDescent="0.2">
      <c r="B35" s="10" t="s">
        <v>32</v>
      </c>
      <c r="C35" s="16">
        <v>27335</v>
      </c>
      <c r="D35" s="16">
        <v>29335</v>
      </c>
      <c r="E35" s="16">
        <v>24535</v>
      </c>
      <c r="F35" s="16">
        <v>23335</v>
      </c>
      <c r="G35" s="16">
        <v>21335</v>
      </c>
    </row>
    <row r="36" spans="2:7" s="1" customFormat="1" ht="14.25" x14ac:dyDescent="0.2">
      <c r="B36" s="10" t="s">
        <v>33</v>
      </c>
      <c r="C36" s="16">
        <v>599420</v>
      </c>
      <c r="D36" s="16">
        <v>623620</v>
      </c>
      <c r="E36" s="16">
        <v>620620</v>
      </c>
      <c r="F36" s="16">
        <v>619120</v>
      </c>
      <c r="G36" s="16">
        <v>619120</v>
      </c>
    </row>
    <row r="37" spans="2:7" s="1" customFormat="1" ht="14.25" x14ac:dyDescent="0.2">
      <c r="B37" s="10" t="s">
        <v>34</v>
      </c>
      <c r="C37" s="16">
        <v>168621</v>
      </c>
      <c r="D37" s="16">
        <v>174651</v>
      </c>
      <c r="E37" s="16">
        <v>174651</v>
      </c>
      <c r="F37" s="16">
        <v>174651</v>
      </c>
      <c r="G37" s="16">
        <v>174651</v>
      </c>
    </row>
    <row r="38" spans="2:7" s="1" customFormat="1" ht="14.25" x14ac:dyDescent="0.2">
      <c r="B38" s="10" t="s">
        <v>35</v>
      </c>
      <c r="C38" s="16">
        <v>1624</v>
      </c>
      <c r="D38" s="16">
        <v>7124</v>
      </c>
      <c r="E38" s="16">
        <v>7494</v>
      </c>
      <c r="F38" s="16">
        <v>7494</v>
      </c>
      <c r="G38" s="16">
        <v>7494</v>
      </c>
    </row>
    <row r="39" spans="2:7" s="1" customFormat="1" ht="14.25" x14ac:dyDescent="0.2">
      <c r="B39" s="10" t="s">
        <v>36</v>
      </c>
      <c r="C39" s="16">
        <v>12766</v>
      </c>
      <c r="D39" s="16">
        <v>12966</v>
      </c>
      <c r="E39" s="16">
        <v>12966</v>
      </c>
      <c r="F39" s="16">
        <v>12966</v>
      </c>
      <c r="G39" s="16">
        <v>12966</v>
      </c>
    </row>
    <row r="40" spans="2:7" s="1" customFormat="1" ht="14.25" x14ac:dyDescent="0.2">
      <c r="B40" s="10" t="s">
        <v>37</v>
      </c>
      <c r="C40" s="16">
        <v>17843</v>
      </c>
      <c r="D40" s="16">
        <v>20023</v>
      </c>
      <c r="E40" s="16">
        <v>19973</v>
      </c>
      <c r="F40" s="16">
        <v>20223</v>
      </c>
      <c r="G40" s="16">
        <v>20223</v>
      </c>
    </row>
    <row r="41" spans="2:7" s="1" customFormat="1" ht="14.25" x14ac:dyDescent="0.2">
      <c r="B41" s="10" t="s">
        <v>38</v>
      </c>
      <c r="C41" s="16">
        <v>-95223</v>
      </c>
      <c r="D41" s="16">
        <v>-107173</v>
      </c>
      <c r="E41" s="16">
        <v>-112073</v>
      </c>
      <c r="F41" s="16">
        <v>-118073</v>
      </c>
      <c r="G41" s="16">
        <v>-120573</v>
      </c>
    </row>
    <row r="42" spans="2:7" s="1" customFormat="1" ht="14.25" x14ac:dyDescent="0.2">
      <c r="B42" s="10" t="s">
        <v>39</v>
      </c>
      <c r="C42" s="16">
        <v>71082</v>
      </c>
      <c r="D42" s="16">
        <v>72832</v>
      </c>
      <c r="E42" s="16">
        <v>72832</v>
      </c>
      <c r="F42" s="16">
        <v>72832</v>
      </c>
      <c r="G42" s="16">
        <v>72832</v>
      </c>
    </row>
    <row r="43" spans="2:7" s="1" customFormat="1" ht="14.25" x14ac:dyDescent="0.2">
      <c r="B43" s="10" t="s">
        <v>40</v>
      </c>
      <c r="C43" s="16">
        <v>39160</v>
      </c>
      <c r="D43" s="16">
        <v>39930</v>
      </c>
      <c r="E43" s="16">
        <v>39930</v>
      </c>
      <c r="F43" s="16">
        <v>39930</v>
      </c>
      <c r="G43" s="16">
        <v>39930</v>
      </c>
    </row>
    <row r="44" spans="2:7" s="1" customFormat="1" ht="14.25" x14ac:dyDescent="0.2">
      <c r="B44" s="10" t="s">
        <v>41</v>
      </c>
      <c r="C44" s="16">
        <v>52319</v>
      </c>
      <c r="D44" s="16">
        <v>53819</v>
      </c>
      <c r="E44" s="16">
        <v>53819</v>
      </c>
      <c r="F44" s="16">
        <v>53119</v>
      </c>
      <c r="G44" s="16">
        <v>53119</v>
      </c>
    </row>
    <row r="45" spans="2:7" s="1" customFormat="1" ht="14.25" x14ac:dyDescent="0.2">
      <c r="B45" s="9" t="s">
        <v>42</v>
      </c>
      <c r="C45" s="18">
        <f>SUM(C27:C44)</f>
        <v>2684440</v>
      </c>
      <c r="D45" s="18">
        <f t="shared" ref="D45:G45" si="0">SUM(D27:D44)</f>
        <v>2763060</v>
      </c>
      <c r="E45" s="18">
        <f t="shared" si="0"/>
        <v>2774480</v>
      </c>
      <c r="F45" s="18">
        <f t="shared" si="0"/>
        <v>2780530</v>
      </c>
      <c r="G45" s="18">
        <f t="shared" si="0"/>
        <v>2793130</v>
      </c>
    </row>
    <row r="46" spans="2:7" s="1" customFormat="1" ht="6" customHeight="1" x14ac:dyDescent="0.2">
      <c r="B46" s="12"/>
      <c r="C46" s="19"/>
      <c r="D46" s="19"/>
      <c r="E46" s="19"/>
      <c r="F46" s="19"/>
      <c r="G46" s="19"/>
    </row>
    <row r="47" spans="2:7" s="1" customFormat="1" ht="14.25" x14ac:dyDescent="0.2">
      <c r="B47" s="7" t="s">
        <v>43</v>
      </c>
      <c r="C47" s="20" t="str">
        <f>IFERROR(VLOOKUP(#REF!&amp;$B47,#REF!,COLUMN()-1,FALSE),"")</f>
        <v/>
      </c>
      <c r="D47" s="20" t="str">
        <f>IFERROR(VLOOKUP(#REF!&amp;$B47,#REF!,COLUMN()-1,FALSE),"")</f>
        <v/>
      </c>
      <c r="E47" s="20"/>
      <c r="F47" s="20"/>
      <c r="G47" s="20"/>
    </row>
    <row r="48" spans="2:7" s="1" customFormat="1" ht="14.25" x14ac:dyDescent="0.2">
      <c r="B48" s="10" t="s">
        <v>44</v>
      </c>
      <c r="C48" s="16">
        <v>6206</v>
      </c>
      <c r="D48" s="16">
        <v>6286</v>
      </c>
      <c r="E48" s="16">
        <v>6286</v>
      </c>
      <c r="F48" s="16">
        <v>6286</v>
      </c>
      <c r="G48" s="16">
        <v>6286</v>
      </c>
    </row>
    <row r="49" spans="2:7" s="1" customFormat="1" ht="14.25" x14ac:dyDescent="0.2">
      <c r="B49" s="10" t="s">
        <v>45</v>
      </c>
      <c r="C49" s="16">
        <v>261133</v>
      </c>
      <c r="D49" s="16">
        <v>284033</v>
      </c>
      <c r="E49" s="16">
        <v>288133</v>
      </c>
      <c r="F49" s="16">
        <v>294123</v>
      </c>
      <c r="G49" s="16">
        <v>301583</v>
      </c>
    </row>
    <row r="50" spans="2:7" s="1" customFormat="1" ht="14.25" x14ac:dyDescent="0.2">
      <c r="B50" s="10" t="s">
        <v>46</v>
      </c>
      <c r="C50" s="16">
        <v>151400</v>
      </c>
      <c r="D50" s="16">
        <v>153600</v>
      </c>
      <c r="E50" s="16">
        <v>156600</v>
      </c>
      <c r="F50" s="16">
        <v>157850</v>
      </c>
      <c r="G50" s="16">
        <v>159600</v>
      </c>
    </row>
    <row r="51" spans="2:7" s="1" customFormat="1" ht="14.25" x14ac:dyDescent="0.2">
      <c r="B51" s="10" t="s">
        <v>47</v>
      </c>
      <c r="C51" s="16">
        <v>87449</v>
      </c>
      <c r="D51" s="16">
        <v>100589</v>
      </c>
      <c r="E51" s="16">
        <v>100989</v>
      </c>
      <c r="F51" s="16">
        <v>101589</v>
      </c>
      <c r="G51" s="16">
        <v>101189</v>
      </c>
    </row>
    <row r="52" spans="2:7" s="1" customFormat="1" ht="14.25" x14ac:dyDescent="0.2">
      <c r="B52" s="10" t="s">
        <v>48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2:7" s="1" customFormat="1" ht="14.25" x14ac:dyDescent="0.2">
      <c r="B53" s="10" t="s">
        <v>49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</row>
    <row r="54" spans="2:7" s="1" customFormat="1" ht="14.25" x14ac:dyDescent="0.2">
      <c r="B54" s="10" t="s">
        <v>50</v>
      </c>
      <c r="C54" s="16">
        <v>140</v>
      </c>
      <c r="D54" s="16">
        <v>140</v>
      </c>
      <c r="E54" s="16">
        <v>140</v>
      </c>
      <c r="F54" s="16">
        <v>140</v>
      </c>
      <c r="G54" s="16">
        <v>140</v>
      </c>
    </row>
    <row r="55" spans="2:7" s="1" customFormat="1" ht="14.25" x14ac:dyDescent="0.2">
      <c r="B55" s="10" t="s">
        <v>51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2:7" s="1" customFormat="1" ht="14.25" x14ac:dyDescent="0.2">
      <c r="B56" s="10" t="s">
        <v>52</v>
      </c>
      <c r="C56" s="16">
        <v>11752</v>
      </c>
      <c r="D56" s="16">
        <v>12942</v>
      </c>
      <c r="E56" s="16">
        <v>12942</v>
      </c>
      <c r="F56" s="16">
        <v>12942</v>
      </c>
      <c r="G56" s="16">
        <v>12942</v>
      </c>
    </row>
    <row r="57" spans="2:7" s="1" customFormat="1" ht="14.25" x14ac:dyDescent="0.2">
      <c r="B57" s="11" t="s">
        <v>58</v>
      </c>
      <c r="C57" s="17">
        <v>5586</v>
      </c>
      <c r="D57" s="17">
        <v>1136</v>
      </c>
      <c r="E57" s="17">
        <v>1136</v>
      </c>
      <c r="F57" s="17">
        <v>1136</v>
      </c>
      <c r="G57" s="17">
        <v>1136</v>
      </c>
    </row>
    <row r="58" spans="2:7" s="1" customFormat="1" ht="14.25" x14ac:dyDescent="0.2">
      <c r="B58" s="9" t="s">
        <v>53</v>
      </c>
      <c r="C58" s="18">
        <f>SUM(C48:C57)</f>
        <v>523666</v>
      </c>
      <c r="D58" s="18">
        <f>SUM(D48:D57)</f>
        <v>558726</v>
      </c>
      <c r="E58" s="18">
        <f>SUM(E48:E57)</f>
        <v>566226</v>
      </c>
      <c r="F58" s="18">
        <f>SUM(F48:F57)</f>
        <v>574066</v>
      </c>
      <c r="G58" s="18">
        <f>SUM(G48:G57)</f>
        <v>582876</v>
      </c>
    </row>
    <row r="59" spans="2:7" s="1" customFormat="1" ht="6" customHeight="1" x14ac:dyDescent="0.2">
      <c r="B59" s="12"/>
      <c r="C59" s="19"/>
      <c r="D59" s="19"/>
      <c r="E59" s="19"/>
      <c r="F59" s="19"/>
      <c r="G59" s="19"/>
    </row>
    <row r="60" spans="2:7" s="1" customFormat="1" ht="14.25" x14ac:dyDescent="0.2">
      <c r="B60" s="7" t="s">
        <v>71</v>
      </c>
      <c r="C60" s="20"/>
      <c r="D60" s="20"/>
      <c r="E60" s="20"/>
      <c r="F60" s="20"/>
      <c r="G60" s="20"/>
    </row>
    <row r="61" spans="2:7" s="1" customFormat="1" ht="14.25" x14ac:dyDescent="0.2">
      <c r="B61" s="10" t="s">
        <v>54</v>
      </c>
      <c r="C61" s="16">
        <v>9771</v>
      </c>
      <c r="D61" s="16">
        <v>9861</v>
      </c>
      <c r="E61" s="16">
        <v>9861</v>
      </c>
      <c r="F61" s="16">
        <v>9861</v>
      </c>
      <c r="G61" s="16">
        <v>9861</v>
      </c>
    </row>
    <row r="62" spans="2:7" s="1" customFormat="1" ht="14.25" x14ac:dyDescent="0.2">
      <c r="B62" s="10" t="s">
        <v>55</v>
      </c>
      <c r="C62" s="16">
        <v>8932</v>
      </c>
      <c r="D62" s="16">
        <v>9882</v>
      </c>
      <c r="E62" s="16">
        <v>9732</v>
      </c>
      <c r="F62" s="16">
        <v>9932</v>
      </c>
      <c r="G62" s="16">
        <v>9932</v>
      </c>
    </row>
    <row r="63" spans="2:7" s="1" customFormat="1" ht="14.25" x14ac:dyDescent="0.2">
      <c r="B63" s="10" t="s">
        <v>56</v>
      </c>
      <c r="C63" s="16">
        <v>1695</v>
      </c>
      <c r="D63" s="16">
        <v>1695</v>
      </c>
      <c r="E63" s="16">
        <v>1695</v>
      </c>
      <c r="F63" s="16">
        <v>1695</v>
      </c>
      <c r="G63" s="16">
        <v>1695</v>
      </c>
    </row>
    <row r="64" spans="2:7" s="1" customFormat="1" ht="14.25" x14ac:dyDescent="0.2">
      <c r="B64" s="10" t="s">
        <v>57</v>
      </c>
      <c r="C64" s="16">
        <v>38408</v>
      </c>
      <c r="D64" s="16">
        <v>39408</v>
      </c>
      <c r="E64" s="16">
        <v>39408</v>
      </c>
      <c r="F64" s="16">
        <v>39408</v>
      </c>
      <c r="G64" s="16">
        <v>39408</v>
      </c>
    </row>
    <row r="65" spans="2:10" s="1" customFormat="1" ht="13.5" customHeight="1" x14ac:dyDescent="0.2">
      <c r="B65" s="9" t="s">
        <v>76</v>
      </c>
      <c r="C65" s="18">
        <f>SUM(C61:C64)</f>
        <v>58806</v>
      </c>
      <c r="D65" s="18">
        <f>SUM(D61:D64)</f>
        <v>60846</v>
      </c>
      <c r="E65" s="18">
        <f>SUM(E61:E64)</f>
        <v>60696</v>
      </c>
      <c r="F65" s="18">
        <f>SUM(F61:F64)</f>
        <v>60896</v>
      </c>
      <c r="G65" s="18">
        <f>SUM(G61:G64)</f>
        <v>60896</v>
      </c>
    </row>
    <row r="66" spans="2:10" s="1" customFormat="1" ht="6" customHeight="1" x14ac:dyDescent="0.2">
      <c r="B66" s="12"/>
      <c r="C66" s="19"/>
      <c r="D66" s="19"/>
      <c r="E66" s="19"/>
      <c r="F66" s="19"/>
      <c r="G66" s="19"/>
    </row>
    <row r="67" spans="2:10" hidden="1" x14ac:dyDescent="0.25">
      <c r="B67" s="7" t="s">
        <v>59</v>
      </c>
      <c r="C67" s="20"/>
      <c r="D67" s="20"/>
      <c r="E67" s="20"/>
      <c r="F67" s="20"/>
      <c r="G67" s="20"/>
      <c r="J67" s="1"/>
    </row>
    <row r="68" spans="2:10" ht="15" hidden="1" customHeight="1" x14ac:dyDescent="0.25">
      <c r="B68" s="10" t="e">
        <v>#REF!</v>
      </c>
      <c r="C68" s="16" t="str">
        <f>IFERROR(VLOOKUP(#REF!&amp;$B68,#REF!,COLUMN()-1,FALSE)/1000,"")</f>
        <v/>
      </c>
      <c r="D68" s="16" t="str">
        <f>IFERROR(VLOOKUP(#REF!&amp;$B68,#REF!,COLUMN()-1,FALSE)/1000,"")</f>
        <v/>
      </c>
      <c r="E68" s="16" t="str">
        <f>IFERROR(VLOOKUP(#REF!&amp;$B68,#REF!,COLUMN()-1,FALSE)/1000,"")</f>
        <v/>
      </c>
      <c r="F68" s="16" t="str">
        <f>IFERROR(VLOOKUP(#REF!&amp;$B68,#REF!,COLUMN()-1,FALSE)/1000,"")</f>
        <v/>
      </c>
      <c r="G68" s="16" t="str">
        <f>IFERROR(VLOOKUP(#REF!&amp;$B68,#REF!,COLUMN()-1,FALSE)/1000,"")</f>
        <v/>
      </c>
      <c r="J68" s="1"/>
    </row>
    <row r="69" spans="2:10" ht="15" hidden="1" customHeight="1" x14ac:dyDescent="0.25">
      <c r="B69" s="10" t="e">
        <v>#REF!</v>
      </c>
      <c r="C69" s="16" t="str">
        <f>IFERROR(VLOOKUP(#REF!&amp;$B69,#REF!,COLUMN()-1,FALSE)/1000,"")</f>
        <v/>
      </c>
      <c r="D69" s="16" t="str">
        <f>IFERROR(VLOOKUP(#REF!&amp;$B69,#REF!,COLUMN()-1,FALSE)/1000,"")</f>
        <v/>
      </c>
      <c r="E69" s="16" t="str">
        <f>IFERROR(VLOOKUP(#REF!&amp;$B69,#REF!,COLUMN()-1,FALSE)/1000,"")</f>
        <v/>
      </c>
      <c r="F69" s="16" t="str">
        <f>IFERROR(VLOOKUP(#REF!&amp;$B69,#REF!,COLUMN()-1,FALSE)/1000,"")</f>
        <v/>
      </c>
      <c r="G69" s="16" t="str">
        <f>IFERROR(VLOOKUP(#REF!&amp;$B69,#REF!,COLUMN()-1,FALSE)/1000,"")</f>
        <v/>
      </c>
      <c r="J69" s="1"/>
    </row>
    <row r="70" spans="2:10" ht="15" hidden="1" customHeight="1" x14ac:dyDescent="0.25">
      <c r="B70" s="10" t="e">
        <v>#REF!</v>
      </c>
      <c r="C70" s="16" t="str">
        <f>IFERROR(VLOOKUP(#REF!&amp;$B70,#REF!,COLUMN()-1,FALSE)/1000,"")</f>
        <v/>
      </c>
      <c r="D70" s="16" t="str">
        <f>IFERROR(VLOOKUP(#REF!&amp;$B70,#REF!,COLUMN()-1,FALSE)/1000,"")</f>
        <v/>
      </c>
      <c r="E70" s="16" t="str">
        <f>IFERROR(VLOOKUP(#REF!&amp;$B70,#REF!,COLUMN()-1,FALSE)/1000,"")</f>
        <v/>
      </c>
      <c r="F70" s="16" t="str">
        <f>IFERROR(VLOOKUP(#REF!&amp;$B70,#REF!,COLUMN()-1,FALSE)/1000,"")</f>
        <v/>
      </c>
      <c r="G70" s="16" t="str">
        <f>IFERROR(VLOOKUP(#REF!&amp;$B70,#REF!,COLUMN()-1,FALSE)/1000,"")</f>
        <v/>
      </c>
      <c r="J70" s="1"/>
    </row>
    <row r="71" spans="2:10" ht="15" hidden="1" customHeight="1" x14ac:dyDescent="0.25">
      <c r="B71" s="10" t="e">
        <v>#REF!</v>
      </c>
      <c r="C71" s="16" t="str">
        <f>IFERROR(VLOOKUP(#REF!&amp;$B71,#REF!,COLUMN()-1,FALSE)/1000,"")</f>
        <v/>
      </c>
      <c r="D71" s="16" t="str">
        <f>IFERROR(VLOOKUP(#REF!&amp;$B71,#REF!,COLUMN()-1,FALSE)/1000,"")</f>
        <v/>
      </c>
      <c r="E71" s="16" t="str">
        <f>IFERROR(VLOOKUP(#REF!&amp;$B71,#REF!,COLUMN()-1,FALSE)/1000,"")</f>
        <v/>
      </c>
      <c r="F71" s="16" t="str">
        <f>IFERROR(VLOOKUP(#REF!&amp;$B71,#REF!,COLUMN()-1,FALSE)/1000,"")</f>
        <v/>
      </c>
      <c r="G71" s="16" t="str">
        <f>IFERROR(VLOOKUP(#REF!&amp;$B71,#REF!,COLUMN()-1,FALSE)/1000,"")</f>
        <v/>
      </c>
      <c r="J71" s="1"/>
    </row>
    <row r="72" spans="2:10" ht="15" hidden="1" customHeight="1" x14ac:dyDescent="0.25">
      <c r="B72" s="10" t="e">
        <v>#REF!</v>
      </c>
      <c r="C72" s="16" t="str">
        <f>IFERROR(VLOOKUP(#REF!&amp;$B72,#REF!,COLUMN()-1,FALSE)/1000,"")</f>
        <v/>
      </c>
      <c r="D72" s="16" t="str">
        <f>IFERROR(VLOOKUP(#REF!&amp;$B72,#REF!,COLUMN()-1,FALSE)/1000,"")</f>
        <v/>
      </c>
      <c r="E72" s="16" t="str">
        <f>IFERROR(VLOOKUP(#REF!&amp;$B72,#REF!,COLUMN()-1,FALSE)/1000,"")</f>
        <v/>
      </c>
      <c r="F72" s="16" t="str">
        <f>IFERROR(VLOOKUP(#REF!&amp;$B72,#REF!,COLUMN()-1,FALSE)/1000,"")</f>
        <v/>
      </c>
      <c r="G72" s="16" t="str">
        <f>IFERROR(VLOOKUP(#REF!&amp;$B72,#REF!,COLUMN()-1,FALSE)/1000,"")</f>
        <v/>
      </c>
      <c r="J72" s="1"/>
    </row>
    <row r="73" spans="2:10" ht="15" hidden="1" customHeight="1" x14ac:dyDescent="0.25">
      <c r="B73" s="10" t="e">
        <v>#REF!</v>
      </c>
      <c r="C73" s="16" t="str">
        <f>IFERROR(VLOOKUP(#REF!&amp;$B73,#REF!,COLUMN()-1,FALSE)/1000,"")</f>
        <v/>
      </c>
      <c r="D73" s="16" t="str">
        <f>IFERROR(VLOOKUP(#REF!&amp;$B73,#REF!,COLUMN()-1,FALSE)/1000,"")</f>
        <v/>
      </c>
      <c r="E73" s="16" t="str">
        <f>IFERROR(VLOOKUP(#REF!&amp;$B73,#REF!,COLUMN()-1,FALSE)/1000,"")</f>
        <v/>
      </c>
      <c r="F73" s="16" t="str">
        <f>IFERROR(VLOOKUP(#REF!&amp;$B73,#REF!,COLUMN()-1,FALSE)/1000,"")</f>
        <v/>
      </c>
      <c r="G73" s="16" t="str">
        <f>IFERROR(VLOOKUP(#REF!&amp;$B73,#REF!,COLUMN()-1,FALSE)/1000,"")</f>
        <v/>
      </c>
      <c r="J73" s="1"/>
    </row>
    <row r="74" spans="2:10" ht="15" hidden="1" customHeight="1" x14ac:dyDescent="0.25">
      <c r="B74" s="10" t="e">
        <v>#REF!</v>
      </c>
      <c r="C74" s="16" t="str">
        <f>IFERROR(VLOOKUP(#REF!&amp;$B74,#REF!,COLUMN()-1,FALSE)/1000,"")</f>
        <v/>
      </c>
      <c r="D74" s="16" t="str">
        <f>IFERROR(VLOOKUP(#REF!&amp;$B74,#REF!,COLUMN()-1,FALSE)/1000,"")</f>
        <v/>
      </c>
      <c r="E74" s="16" t="str">
        <f>IFERROR(VLOOKUP(#REF!&amp;$B74,#REF!,COLUMN()-1,FALSE)/1000,"")</f>
        <v/>
      </c>
      <c r="F74" s="16" t="str">
        <f>IFERROR(VLOOKUP(#REF!&amp;$B74,#REF!,COLUMN()-1,FALSE)/1000,"")</f>
        <v/>
      </c>
      <c r="G74" s="16" t="str">
        <f>IFERROR(VLOOKUP(#REF!&amp;$B74,#REF!,COLUMN()-1,FALSE)/1000,"")</f>
        <v/>
      </c>
      <c r="J74" s="1"/>
    </row>
    <row r="75" spans="2:10" ht="15" hidden="1" customHeight="1" x14ac:dyDescent="0.25">
      <c r="B75" s="10" t="e">
        <v>#REF!</v>
      </c>
      <c r="C75" s="16" t="str">
        <f>IFERROR(VLOOKUP(#REF!&amp;$B75,#REF!,COLUMN()-1,FALSE)/1000,"")</f>
        <v/>
      </c>
      <c r="D75" s="16" t="str">
        <f>IFERROR(VLOOKUP(#REF!&amp;$B75,#REF!,COLUMN()-1,FALSE)/1000,"")</f>
        <v/>
      </c>
      <c r="E75" s="16" t="str">
        <f>IFERROR(VLOOKUP(#REF!&amp;$B75,#REF!,COLUMN()-1,FALSE)/1000,"")</f>
        <v/>
      </c>
      <c r="F75" s="16" t="str">
        <f>IFERROR(VLOOKUP(#REF!&amp;$B75,#REF!,COLUMN()-1,FALSE)/1000,"")</f>
        <v/>
      </c>
      <c r="G75" s="16" t="str">
        <f>IFERROR(VLOOKUP(#REF!&amp;$B75,#REF!,COLUMN()-1,FALSE)/1000,"")</f>
        <v/>
      </c>
      <c r="J75" s="1"/>
    </row>
    <row r="76" spans="2:10" ht="15" hidden="1" customHeight="1" x14ac:dyDescent="0.25">
      <c r="B76" s="10" t="e">
        <v>#REF!</v>
      </c>
      <c r="C76" s="16" t="str">
        <f>IFERROR(VLOOKUP(#REF!&amp;$B76,#REF!,COLUMN()-1,FALSE)/1000,"")</f>
        <v/>
      </c>
      <c r="D76" s="16" t="str">
        <f>IFERROR(VLOOKUP(#REF!&amp;$B76,#REF!,COLUMN()-1,FALSE)/1000,"")</f>
        <v/>
      </c>
      <c r="E76" s="16" t="str">
        <f>IFERROR(VLOOKUP(#REF!&amp;$B76,#REF!,COLUMN()-1,FALSE)/1000,"")</f>
        <v/>
      </c>
      <c r="F76" s="16" t="str">
        <f>IFERROR(VLOOKUP(#REF!&amp;$B76,#REF!,COLUMN()-1,FALSE)/1000,"")</f>
        <v/>
      </c>
      <c r="G76" s="16" t="str">
        <f>IFERROR(VLOOKUP(#REF!&amp;$B76,#REF!,COLUMN()-1,FALSE)/1000,"")</f>
        <v/>
      </c>
      <c r="J76" s="1"/>
    </row>
    <row r="77" spans="2:10" ht="15" hidden="1" customHeight="1" x14ac:dyDescent="0.25">
      <c r="B77" s="10" t="e">
        <v>#REF!</v>
      </c>
      <c r="C77" s="16" t="str">
        <f>IFERROR(VLOOKUP(#REF!&amp;$B77,#REF!,COLUMN()-1,FALSE)/1000,"")</f>
        <v/>
      </c>
      <c r="D77" s="16" t="str">
        <f>IFERROR(VLOOKUP(#REF!&amp;$B77,#REF!,COLUMN()-1,FALSE)/1000,"")</f>
        <v/>
      </c>
      <c r="E77" s="16" t="str">
        <f>IFERROR(VLOOKUP(#REF!&amp;$B77,#REF!,COLUMN()-1,FALSE)/1000,"")</f>
        <v/>
      </c>
      <c r="F77" s="16" t="str">
        <f>IFERROR(VLOOKUP(#REF!&amp;$B77,#REF!,COLUMN()-1,FALSE)/1000,"")</f>
        <v/>
      </c>
      <c r="G77" s="16" t="str">
        <f>IFERROR(VLOOKUP(#REF!&amp;$B77,#REF!,COLUMN()-1,FALSE)/1000,"")</f>
        <v/>
      </c>
      <c r="J77" s="1"/>
    </row>
    <row r="78" spans="2:10" ht="15" hidden="1" customHeight="1" x14ac:dyDescent="0.25">
      <c r="B78" s="10" t="e">
        <v>#REF!</v>
      </c>
      <c r="C78" s="16" t="str">
        <f>IFERROR(VLOOKUP(#REF!&amp;$B78,#REF!,COLUMN()-1,FALSE)/1000,"")</f>
        <v/>
      </c>
      <c r="D78" s="16" t="str">
        <f>IFERROR(VLOOKUP(#REF!&amp;$B78,#REF!,COLUMN()-1,FALSE)/1000,"")</f>
        <v/>
      </c>
      <c r="E78" s="16" t="str">
        <f>IFERROR(VLOOKUP(#REF!&amp;$B78,#REF!,COLUMN()-1,FALSE)/1000,"")</f>
        <v/>
      </c>
      <c r="F78" s="16" t="str">
        <f>IFERROR(VLOOKUP(#REF!&amp;$B78,#REF!,COLUMN()-1,FALSE)/1000,"")</f>
        <v/>
      </c>
      <c r="G78" s="16" t="str">
        <f>IFERROR(VLOOKUP(#REF!&amp;$B78,#REF!,COLUMN()-1,FALSE)/1000,"")</f>
        <v/>
      </c>
      <c r="J78" s="1"/>
    </row>
    <row r="79" spans="2:10" ht="15" hidden="1" customHeight="1" x14ac:dyDescent="0.25">
      <c r="B79" s="10" t="e">
        <v>#REF!</v>
      </c>
      <c r="C79" s="16" t="str">
        <f>IFERROR(VLOOKUP(#REF!&amp;$B79,#REF!,COLUMN()-1,FALSE)/1000,"")</f>
        <v/>
      </c>
      <c r="D79" s="16" t="str">
        <f>IFERROR(VLOOKUP(#REF!&amp;$B79,#REF!,COLUMN()-1,FALSE)/1000,"")</f>
        <v/>
      </c>
      <c r="E79" s="16" t="str">
        <f>IFERROR(VLOOKUP(#REF!&amp;$B79,#REF!,COLUMN()-1,FALSE)/1000,"")</f>
        <v/>
      </c>
      <c r="F79" s="16" t="str">
        <f>IFERROR(VLOOKUP(#REF!&amp;$B79,#REF!,COLUMN()-1,FALSE)/1000,"")</f>
        <v/>
      </c>
      <c r="G79" s="16" t="str">
        <f>IFERROR(VLOOKUP(#REF!&amp;$B79,#REF!,COLUMN()-1,FALSE)/1000,"")</f>
        <v/>
      </c>
      <c r="J79" s="1"/>
    </row>
    <row r="80" spans="2:10" ht="15" hidden="1" customHeight="1" x14ac:dyDescent="0.25">
      <c r="B80" s="10" t="e">
        <v>#REF!</v>
      </c>
      <c r="C80" s="16" t="str">
        <f>IFERROR(VLOOKUP(#REF!&amp;$B80,#REF!,COLUMN()-1,FALSE)/1000,"")</f>
        <v/>
      </c>
      <c r="D80" s="16" t="str">
        <f>IFERROR(VLOOKUP(#REF!&amp;$B80,#REF!,COLUMN()-1,FALSE)/1000,"")</f>
        <v/>
      </c>
      <c r="E80" s="16" t="str">
        <f>IFERROR(VLOOKUP(#REF!&amp;$B80,#REF!,COLUMN()-1,FALSE)/1000,"")</f>
        <v/>
      </c>
      <c r="F80" s="16" t="str">
        <f>IFERROR(VLOOKUP(#REF!&amp;$B80,#REF!,COLUMN()-1,FALSE)/1000,"")</f>
        <v/>
      </c>
      <c r="G80" s="16" t="str">
        <f>IFERROR(VLOOKUP(#REF!&amp;$B80,#REF!,COLUMN()-1,FALSE)/1000,"")</f>
        <v/>
      </c>
      <c r="J80" s="1"/>
    </row>
    <row r="81" spans="2:10" ht="15" hidden="1" customHeight="1" x14ac:dyDescent="0.25">
      <c r="B81" s="10" t="e">
        <v>#REF!</v>
      </c>
      <c r="C81" s="16" t="str">
        <f>IFERROR(VLOOKUP(#REF!&amp;$B81,#REF!,COLUMN()-1,FALSE)/1000,"")</f>
        <v/>
      </c>
      <c r="D81" s="16" t="str">
        <f>IFERROR(VLOOKUP(#REF!&amp;$B81,#REF!,COLUMN()-1,FALSE)/1000,"")</f>
        <v/>
      </c>
      <c r="E81" s="16" t="str">
        <f>IFERROR(VLOOKUP(#REF!&amp;$B81,#REF!,COLUMN()-1,FALSE)/1000,"")</f>
        <v/>
      </c>
      <c r="F81" s="16" t="str">
        <f>IFERROR(VLOOKUP(#REF!&amp;$B81,#REF!,COLUMN()-1,FALSE)/1000,"")</f>
        <v/>
      </c>
      <c r="G81" s="16" t="str">
        <f>IFERROR(VLOOKUP(#REF!&amp;$B81,#REF!,COLUMN()-1,FALSE)/1000,"")</f>
        <v/>
      </c>
      <c r="J81" s="1"/>
    </row>
    <row r="82" spans="2:10" ht="15" hidden="1" customHeight="1" x14ac:dyDescent="0.25">
      <c r="B82" s="10" t="e">
        <v>#REF!</v>
      </c>
      <c r="C82" s="16" t="str">
        <f>IFERROR(VLOOKUP(#REF!&amp;$B82,#REF!,COLUMN()-1,FALSE)/1000,"")</f>
        <v/>
      </c>
      <c r="D82" s="16" t="str">
        <f>IFERROR(VLOOKUP(#REF!&amp;$B82,#REF!,COLUMN()-1,FALSE)/1000,"")</f>
        <v/>
      </c>
      <c r="E82" s="16" t="str">
        <f>IFERROR(VLOOKUP(#REF!&amp;$B82,#REF!,COLUMN()-1,FALSE)/1000,"")</f>
        <v/>
      </c>
      <c r="F82" s="16" t="str">
        <f>IFERROR(VLOOKUP(#REF!&amp;$B82,#REF!,COLUMN()-1,FALSE)/1000,"")</f>
        <v/>
      </c>
      <c r="G82" s="16" t="str">
        <f>IFERROR(VLOOKUP(#REF!&amp;$B82,#REF!,COLUMN()-1,FALSE)/1000,"")</f>
        <v/>
      </c>
      <c r="J82" s="1"/>
    </row>
    <row r="83" spans="2:10" ht="15" hidden="1" customHeight="1" x14ac:dyDescent="0.25">
      <c r="B83" s="10" t="e">
        <v>#REF!</v>
      </c>
      <c r="C83" s="16" t="str">
        <f>IFERROR(VLOOKUP(#REF!&amp;$B83,#REF!,COLUMN()-1,FALSE)/1000,"")</f>
        <v/>
      </c>
      <c r="D83" s="16" t="str">
        <f>IFERROR(VLOOKUP(#REF!&amp;$B83,#REF!,COLUMN()-1,FALSE)/1000,"")</f>
        <v/>
      </c>
      <c r="E83" s="16" t="str">
        <f>IFERROR(VLOOKUP(#REF!&amp;$B83,#REF!,COLUMN()-1,FALSE)/1000,"")</f>
        <v/>
      </c>
      <c r="F83" s="16" t="str">
        <f>IFERROR(VLOOKUP(#REF!&amp;$B83,#REF!,COLUMN()-1,FALSE)/1000,"")</f>
        <v/>
      </c>
      <c r="G83" s="16" t="str">
        <f>IFERROR(VLOOKUP(#REF!&amp;$B83,#REF!,COLUMN()-1,FALSE)/1000,"")</f>
        <v/>
      </c>
      <c r="J83" s="1"/>
    </row>
    <row r="84" spans="2:10" ht="15" hidden="1" customHeight="1" x14ac:dyDescent="0.25">
      <c r="B84" s="10" t="e">
        <v>#REF!</v>
      </c>
      <c r="C84" s="16" t="str">
        <f>IFERROR(VLOOKUP(#REF!&amp;$B84,#REF!,COLUMN()-1,FALSE)/1000,"")</f>
        <v/>
      </c>
      <c r="D84" s="16" t="str">
        <f>IFERROR(VLOOKUP(#REF!&amp;$B84,#REF!,COLUMN()-1,FALSE)/1000,"")</f>
        <v/>
      </c>
      <c r="E84" s="16" t="str">
        <f>IFERROR(VLOOKUP(#REF!&amp;$B84,#REF!,COLUMN()-1,FALSE)/1000,"")</f>
        <v/>
      </c>
      <c r="F84" s="16" t="str">
        <f>IFERROR(VLOOKUP(#REF!&amp;$B84,#REF!,COLUMN()-1,FALSE)/1000,"")</f>
        <v/>
      </c>
      <c r="G84" s="16" t="str">
        <f>IFERROR(VLOOKUP(#REF!&amp;$B84,#REF!,COLUMN()-1,FALSE)/1000,"")</f>
        <v/>
      </c>
      <c r="J84" s="1"/>
    </row>
    <row r="85" spans="2:10" ht="15" hidden="1" customHeight="1" x14ac:dyDescent="0.25">
      <c r="B85" s="10" t="e">
        <v>#REF!</v>
      </c>
      <c r="C85" s="16" t="str">
        <f>IFERROR(VLOOKUP(#REF!&amp;$B85,#REF!,COLUMN()-1,FALSE)/1000,"")</f>
        <v/>
      </c>
      <c r="D85" s="16" t="str">
        <f>IFERROR(VLOOKUP(#REF!&amp;$B85,#REF!,COLUMN()-1,FALSE)/1000,"")</f>
        <v/>
      </c>
      <c r="E85" s="16" t="str">
        <f>IFERROR(VLOOKUP(#REF!&amp;$B85,#REF!,COLUMN()-1,FALSE)/1000,"")</f>
        <v/>
      </c>
      <c r="F85" s="16" t="str">
        <f>IFERROR(VLOOKUP(#REF!&amp;$B85,#REF!,COLUMN()-1,FALSE)/1000,"")</f>
        <v/>
      </c>
      <c r="G85" s="16" t="str">
        <f>IFERROR(VLOOKUP(#REF!&amp;$B85,#REF!,COLUMN()-1,FALSE)/1000,"")</f>
        <v/>
      </c>
      <c r="J85" s="1"/>
    </row>
    <row r="86" spans="2:10" ht="15" hidden="1" customHeight="1" x14ac:dyDescent="0.25">
      <c r="B86" s="10" t="e">
        <v>#REF!</v>
      </c>
      <c r="C86" s="16" t="str">
        <f>IFERROR(VLOOKUP(#REF!&amp;$B86,#REF!,COLUMN()-1,FALSE)/1000,"")</f>
        <v/>
      </c>
      <c r="D86" s="16" t="str">
        <f>IFERROR(VLOOKUP(#REF!&amp;$B86,#REF!,COLUMN()-1,FALSE)/1000,"")</f>
        <v/>
      </c>
      <c r="E86" s="16" t="str">
        <f>IFERROR(VLOOKUP(#REF!&amp;$B86,#REF!,COLUMN()-1,FALSE)/1000,"")</f>
        <v/>
      </c>
      <c r="F86" s="16" t="str">
        <f>IFERROR(VLOOKUP(#REF!&amp;$B86,#REF!,COLUMN()-1,FALSE)/1000,"")</f>
        <v/>
      </c>
      <c r="G86" s="16" t="str">
        <f>IFERROR(VLOOKUP(#REF!&amp;$B86,#REF!,COLUMN()-1,FALSE)/1000,"")</f>
        <v/>
      </c>
      <c r="J86" s="1"/>
    </row>
    <row r="87" spans="2:10" ht="15" hidden="1" customHeight="1" x14ac:dyDescent="0.25">
      <c r="B87" s="10" t="e">
        <v>#REF!</v>
      </c>
      <c r="C87" s="16" t="str">
        <f>IFERROR(VLOOKUP(#REF!&amp;$B87,#REF!,COLUMN()-1,FALSE)/1000,"")</f>
        <v/>
      </c>
      <c r="D87" s="16" t="str">
        <f>IFERROR(VLOOKUP(#REF!&amp;$B87,#REF!,COLUMN()-1,FALSE)/1000,"")</f>
        <v/>
      </c>
      <c r="E87" s="16" t="str">
        <f>IFERROR(VLOOKUP(#REF!&amp;$B87,#REF!,COLUMN()-1,FALSE)/1000,"")</f>
        <v/>
      </c>
      <c r="F87" s="16" t="str">
        <f>IFERROR(VLOOKUP(#REF!&amp;$B87,#REF!,COLUMN()-1,FALSE)/1000,"")</f>
        <v/>
      </c>
      <c r="G87" s="16" t="str">
        <f>IFERROR(VLOOKUP(#REF!&amp;$B87,#REF!,COLUMN()-1,FALSE)/1000,"")</f>
        <v/>
      </c>
      <c r="J87" s="1"/>
    </row>
    <row r="88" spans="2:10" ht="15" customHeight="1" x14ac:dyDescent="0.25">
      <c r="B88" s="7" t="s">
        <v>72</v>
      </c>
      <c r="C88" s="20"/>
      <c r="D88" s="20"/>
      <c r="E88" s="20"/>
      <c r="F88" s="20"/>
      <c r="G88" s="20"/>
      <c r="J88" s="1"/>
    </row>
    <row r="89" spans="2:10" ht="15" customHeight="1" x14ac:dyDescent="0.25">
      <c r="B89" s="10" t="s">
        <v>60</v>
      </c>
      <c r="C89" s="16">
        <v>8397</v>
      </c>
      <c r="D89" s="16">
        <v>8527</v>
      </c>
      <c r="E89" s="16">
        <v>8527</v>
      </c>
      <c r="F89" s="16">
        <v>8527</v>
      </c>
      <c r="G89" s="16">
        <v>8527</v>
      </c>
      <c r="J89" s="1"/>
    </row>
    <row r="90" spans="2:10" ht="15" customHeight="1" x14ac:dyDescent="0.25">
      <c r="B90" s="10" t="s">
        <v>61</v>
      </c>
      <c r="C90" s="16">
        <v>13514</v>
      </c>
      <c r="D90" s="16">
        <v>13664</v>
      </c>
      <c r="E90" s="16">
        <v>13664</v>
      </c>
      <c r="F90" s="16">
        <v>13664</v>
      </c>
      <c r="G90" s="16">
        <v>13664</v>
      </c>
      <c r="J90" s="1"/>
    </row>
    <row r="91" spans="2:10" ht="15" customHeight="1" x14ac:dyDescent="0.25">
      <c r="B91" s="10" t="s">
        <v>62</v>
      </c>
      <c r="C91" s="16">
        <v>10263</v>
      </c>
      <c r="D91" s="16">
        <v>10443</v>
      </c>
      <c r="E91" s="16">
        <v>10443</v>
      </c>
      <c r="F91" s="16">
        <v>10443</v>
      </c>
      <c r="G91" s="16">
        <v>10443</v>
      </c>
      <c r="J91" s="1"/>
    </row>
    <row r="92" spans="2:10" ht="15" customHeight="1" x14ac:dyDescent="0.25">
      <c r="B92" s="10" t="s">
        <v>63</v>
      </c>
      <c r="C92" s="16">
        <v>165792</v>
      </c>
      <c r="D92" s="16">
        <v>174182</v>
      </c>
      <c r="E92" s="16">
        <v>173442</v>
      </c>
      <c r="F92" s="16">
        <v>173442</v>
      </c>
      <c r="G92" s="16">
        <v>173442</v>
      </c>
      <c r="J92" s="1"/>
    </row>
    <row r="93" spans="2:10" ht="15" customHeight="1" x14ac:dyDescent="0.25">
      <c r="B93" s="10" t="s">
        <v>73</v>
      </c>
      <c r="C93" s="16">
        <v>12878</v>
      </c>
      <c r="D93" s="16">
        <v>13098</v>
      </c>
      <c r="E93" s="16">
        <v>13098</v>
      </c>
      <c r="F93" s="16">
        <v>13098</v>
      </c>
      <c r="G93" s="16">
        <v>13098</v>
      </c>
      <c r="J93" s="1"/>
    </row>
    <row r="94" spans="2:10" ht="15" customHeight="1" x14ac:dyDescent="0.25">
      <c r="B94" s="11" t="s">
        <v>74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J94" s="1"/>
    </row>
    <row r="95" spans="2:10" ht="15" customHeight="1" x14ac:dyDescent="0.25">
      <c r="B95" s="11" t="s">
        <v>64</v>
      </c>
      <c r="C95" s="17">
        <v>7000</v>
      </c>
      <c r="D95" s="17">
        <v>10000</v>
      </c>
      <c r="E95" s="17">
        <v>10000</v>
      </c>
      <c r="F95" s="17">
        <v>10000</v>
      </c>
      <c r="G95" s="17">
        <v>10000</v>
      </c>
      <c r="J95" s="1"/>
    </row>
    <row r="96" spans="2:10" ht="15" customHeight="1" x14ac:dyDescent="0.25">
      <c r="B96" s="9" t="s">
        <v>75</v>
      </c>
      <c r="C96" s="18">
        <v>217028</v>
      </c>
      <c r="D96" s="18">
        <f t="shared" ref="D96:G96" si="1">SUM(D89:D95)</f>
        <v>229914</v>
      </c>
      <c r="E96" s="18">
        <f t="shared" si="1"/>
        <v>229174</v>
      </c>
      <c r="F96" s="18">
        <f t="shared" si="1"/>
        <v>229174</v>
      </c>
      <c r="G96" s="18">
        <f t="shared" si="1"/>
        <v>229174</v>
      </c>
      <c r="J96" s="1"/>
    </row>
    <row r="97" spans="2:10" ht="15" customHeight="1" x14ac:dyDescent="0.25">
      <c r="B97" s="22"/>
      <c r="C97" s="23"/>
      <c r="D97" s="23"/>
      <c r="E97" s="23"/>
      <c r="F97" s="23"/>
      <c r="G97" s="23"/>
      <c r="J97" s="1"/>
    </row>
    <row r="98" spans="2:10" ht="15" customHeight="1" x14ac:dyDescent="0.25">
      <c r="B98" s="22"/>
      <c r="C98" s="23"/>
      <c r="D98" s="23"/>
      <c r="E98" s="23"/>
      <c r="F98" s="23"/>
      <c r="G98" s="23"/>
      <c r="J98" s="1"/>
    </row>
    <row r="99" spans="2:10" s="1" customFormat="1" ht="14.25" x14ac:dyDescent="0.2">
      <c r="B99" s="9" t="s">
        <v>65</v>
      </c>
      <c r="C99" s="18">
        <f>+C110</f>
        <v>591958</v>
      </c>
      <c r="D99" s="18">
        <f>+D110</f>
        <v>576960</v>
      </c>
      <c r="E99" s="18">
        <f>+E110</f>
        <v>575949</v>
      </c>
      <c r="F99" s="18">
        <f>+F110</f>
        <v>584529</v>
      </c>
      <c r="G99" s="18">
        <f>+G110</f>
        <v>586067</v>
      </c>
    </row>
    <row r="100" spans="2:10" s="1" customFormat="1" ht="6" customHeight="1" x14ac:dyDescent="0.2">
      <c r="B100" s="12"/>
      <c r="C100" s="19"/>
      <c r="D100" s="19"/>
      <c r="E100" s="19"/>
      <c r="F100" s="19"/>
      <c r="G100" s="19"/>
    </row>
    <row r="101" spans="2:10" s="1" customFormat="1" ht="13.5" customHeight="1" x14ac:dyDescent="0.2">
      <c r="B101" s="9" t="s">
        <v>66</v>
      </c>
      <c r="C101" s="18">
        <f>C10+C24+C45+C58+C65+C96+C99</f>
        <v>7447825</v>
      </c>
      <c r="D101" s="18">
        <f>D10+D24+D45+D58+D65+D96+D99</f>
        <v>7649322</v>
      </c>
      <c r="E101" s="18">
        <f>E10+E24+E45+E58+E65+E96+E99</f>
        <v>7654511</v>
      </c>
      <c r="F101" s="18">
        <f>F10+F24+F45+F58+F65+F96+F99</f>
        <v>7655181</v>
      </c>
      <c r="G101" s="18">
        <f>G10+G24+G45+G58+G65+G96+G99</f>
        <v>7661329</v>
      </c>
      <c r="H101" s="14"/>
    </row>
    <row r="102" spans="2:10" s="1" customFormat="1" ht="6" customHeight="1" x14ac:dyDescent="0.2">
      <c r="B102" s="15"/>
      <c r="C102" s="21"/>
      <c r="D102" s="19"/>
      <c r="E102" s="21"/>
      <c r="F102" s="21"/>
      <c r="G102" s="21"/>
    </row>
    <row r="103" spans="2:10" s="1" customFormat="1" ht="13.5" customHeight="1" x14ac:dyDescent="0.2">
      <c r="B103" s="9" t="s">
        <v>67</v>
      </c>
      <c r="C103" s="18">
        <f>-C101</f>
        <v>-7447825</v>
      </c>
      <c r="D103" s="18">
        <f>-D101</f>
        <v>-7649322</v>
      </c>
      <c r="E103" s="18">
        <f>-E101</f>
        <v>-7654511</v>
      </c>
      <c r="F103" s="18">
        <f>-F101</f>
        <v>-7655181</v>
      </c>
      <c r="G103" s="18">
        <f>-G101</f>
        <v>-7661329</v>
      </c>
    </row>
    <row r="104" spans="2:10" s="1" customFormat="1" ht="6" customHeight="1" x14ac:dyDescent="0.2">
      <c r="B104" s="12"/>
      <c r="C104" s="6"/>
      <c r="D104" s="6"/>
      <c r="E104" s="6"/>
      <c r="F104" s="6"/>
      <c r="G104" s="6"/>
    </row>
    <row r="105" spans="2:10" s="1" customFormat="1" ht="14.25" x14ac:dyDescent="0.2">
      <c r="B105" s="9" t="s">
        <v>68</v>
      </c>
      <c r="C105" s="5">
        <f>C101+C103</f>
        <v>0</v>
      </c>
      <c r="D105" s="5">
        <f t="shared" ref="D105:G105" si="2">D101+D103</f>
        <v>0</v>
      </c>
      <c r="E105" s="5">
        <f t="shared" si="2"/>
        <v>0</v>
      </c>
      <c r="F105" s="5">
        <f t="shared" si="2"/>
        <v>0</v>
      </c>
      <c r="G105" s="5">
        <f t="shared" si="2"/>
        <v>0</v>
      </c>
    </row>
    <row r="106" spans="2:10" x14ac:dyDescent="0.25">
      <c r="C106" s="8"/>
    </row>
    <row r="107" spans="2:10" x14ac:dyDescent="0.25">
      <c r="C107" s="24"/>
      <c r="D107" s="24"/>
      <c r="E107" s="24"/>
      <c r="F107" s="24"/>
      <c r="G107" s="24"/>
    </row>
    <row r="108" spans="2:10" x14ac:dyDescent="0.25">
      <c r="B108" t="s">
        <v>77</v>
      </c>
      <c r="C108" s="24">
        <v>7447825</v>
      </c>
      <c r="D108" s="24">
        <v>7649322</v>
      </c>
      <c r="E108" s="24">
        <v>7654511</v>
      </c>
      <c r="F108" s="24">
        <v>7655181</v>
      </c>
      <c r="G108" s="24">
        <v>7661329</v>
      </c>
    </row>
    <row r="109" spans="2:10" x14ac:dyDescent="0.25">
      <c r="B109" s="25" t="s">
        <v>78</v>
      </c>
      <c r="C109" s="24">
        <f>C10+C24+C45+C58+C65+C96</f>
        <v>6855867</v>
      </c>
      <c r="D109" s="24">
        <f>D10+D24+D45+D58+D65+D96</f>
        <v>7072362</v>
      </c>
      <c r="E109" s="24">
        <f>E10+E24+E45+E58+E65+E96</f>
        <v>7078562</v>
      </c>
      <c r="F109" s="24">
        <f>F10+F24+F45+F58+F65+F96</f>
        <v>7070652</v>
      </c>
      <c r="G109" s="24">
        <f>G10+G24+G45+G58+G65+G96</f>
        <v>7075262</v>
      </c>
    </row>
    <row r="110" spans="2:10" x14ac:dyDescent="0.25">
      <c r="B110" s="26" t="s">
        <v>79</v>
      </c>
      <c r="C110" s="27">
        <f>C108-C109</f>
        <v>591958</v>
      </c>
      <c r="D110" s="27">
        <f>D108-D109</f>
        <v>576960</v>
      </c>
      <c r="E110" s="27">
        <f>E108-E109</f>
        <v>575949</v>
      </c>
      <c r="F110" s="27">
        <f>F108-F109</f>
        <v>584529</v>
      </c>
      <c r="G110" s="27">
        <f>G108-G109</f>
        <v>586067</v>
      </c>
    </row>
    <row r="115" spans="3:7" x14ac:dyDescent="0.25">
      <c r="C115" s="29"/>
      <c r="D115" s="29"/>
      <c r="E115" s="29"/>
      <c r="F115" s="29"/>
      <c r="G115" s="29"/>
    </row>
  </sheetData>
  <sortState ref="I13:J40">
    <sortCondition ref="I13:I40"/>
  </sortState>
  <mergeCells count="1">
    <mergeCell ref="B2:E2"/>
  </mergeCells>
  <pageMargins left="0.23622047244094491" right="0.23622047244094491" top="0.74803149606299213" bottom="0.74803149606299213" header="0.31496062992125984" footer="0.31496062992125984"/>
  <pageSetup paperSize="8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SXVDUHSJUHCY-524620861-656</_dlc_DocId>
    <_dlc_DocIdUrl xmlns="c0871876-9314-4370-b5ed-4e2e644cc81d">
      <Url>http://sharepoint/steder/prosjektplassen/hop2013_2016/_layouts/15/DocIdRedir.aspx?ID=SXVDUHSJUHCY-524620861-656</Url>
      <Description>SXVDUHSJUHCY-524620861-656</Description>
    </_dlc_DocIdUrl>
  </documentManagement>
</p:properties>
</file>

<file path=customXml/item4.xml><?xml version="1.0" encoding="utf-8"?>
<?mso-contentType ?>
<SharedContentType xmlns="Microsoft.SharePoint.Taxonomy.ContentTypeSync" SourceId="80c7b6a0-311c-4ea0-9e34-1ea13f7fcd94" ContentTypeId="0x0101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A791ED6-A1A4-40D6-A2D3-182B8E9048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58B780-8D34-43B5-A4CB-46E87ABEB014}"/>
</file>

<file path=customXml/itemProps3.xml><?xml version="1.0" encoding="utf-8"?>
<ds:datastoreItem xmlns:ds="http://schemas.openxmlformats.org/officeDocument/2006/customXml" ds:itemID="{BADFD997-D803-4B33-BC1B-1B82C4BC0683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0663948b-7125-4294-a0f4-acc3f9242105"/>
    <ds:schemaRef ds:uri="14dfe3ee-0838-4e2f-9e9c-8ddd33c63c3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8071AC4-68BC-4F4B-BB4A-E4CD3990C6D7}"/>
</file>

<file path=customXml/itemProps5.xml><?xml version="1.0" encoding="utf-8"?>
<ds:datastoreItem xmlns:ds="http://schemas.openxmlformats.org/officeDocument/2006/customXml" ds:itemID="{76547A52-5CB4-49DB-A1F0-A4681915C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Bud.skjema 1B - netto drift</vt:lpstr>
      <vt:lpstr>'Bud.skjema 1B - netto drift'!Utskriftsområde</vt:lpstr>
    </vt:vector>
  </TitlesOfParts>
  <Manager/>
  <Company>Stavanger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Helge Vedøy</dc:creator>
  <cp:keywords/>
  <dc:description/>
  <cp:lastModifiedBy>Erik Rødeseike</cp:lastModifiedBy>
  <cp:revision/>
  <dcterms:created xsi:type="dcterms:W3CDTF">2013-03-12T13:43:15Z</dcterms:created>
  <dcterms:modified xsi:type="dcterms:W3CDTF">2018-10-25T10:43:43Z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52745dd6-02af-4471-bb32-42495a95d88a</vt:lpwstr>
  </property>
</Properties>
</file>